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omments46.xml" ContentType="application/vnd.openxmlformats-officedocument.spreadsheetml.comments+xml"/>
  <Override PartName="/xl/drawings/drawing47.xml" ContentType="application/vnd.openxmlformats-officedocument.drawing+xml"/>
  <Override PartName="/xl/comments47.xml" ContentType="application/vnd.openxmlformats-officedocument.spreadsheetml.comments+xml"/>
  <Override PartName="/xl/drawings/drawing48.xml" ContentType="application/vnd.openxmlformats-officedocument.drawing+xml"/>
  <Override PartName="/xl/comments48.xml" ContentType="application/vnd.openxmlformats-officedocument.spreadsheetml.comments+xml"/>
  <Override PartName="/xl/drawings/drawing49.xml" ContentType="application/vnd.openxmlformats-officedocument.drawing+xml"/>
  <Override PartName="/xl/comments49.xml" ContentType="application/vnd.openxmlformats-officedocument.spreadsheetml.comments+xml"/>
  <Override PartName="/xl/drawings/drawing50.xml" ContentType="application/vnd.openxmlformats-officedocument.drawing+xml"/>
  <Override PartName="/xl/comments50.xml" ContentType="application/vnd.openxmlformats-officedocument.spreadsheetml.comments+xml"/>
  <Override PartName="/xl/drawings/drawing51.xml" ContentType="application/vnd.openxmlformats-officedocument.drawing+xml"/>
  <Override PartName="/xl/comments51.xml" ContentType="application/vnd.openxmlformats-officedocument.spreadsheetml.comments+xml"/>
  <Override PartName="/xl/drawings/drawing52.xml" ContentType="application/vnd.openxmlformats-officedocument.drawing+xml"/>
  <Override PartName="/xl/comments52.xml" ContentType="application/vnd.openxmlformats-officedocument.spreadsheetml.comments+xml"/>
  <Override PartName="/xl/drawings/drawing53.xml" ContentType="application/vnd.openxmlformats-officedocument.drawing+xml"/>
  <Override PartName="/xl/comments53.xml" ContentType="application/vnd.openxmlformats-officedocument.spreadsheetml.comments+xml"/>
  <Override PartName="/xl/drawings/drawing54.xml" ContentType="application/vnd.openxmlformats-officedocument.drawing+xml"/>
  <Override PartName="/xl/comments54.xml" ContentType="application/vnd.openxmlformats-officedocument.spreadsheetml.comments+xml"/>
  <Override PartName="/xl/drawings/drawing55.xml" ContentType="application/vnd.openxmlformats-officedocument.drawing+xml"/>
  <Override PartName="/xl/comments55.xml" ContentType="application/vnd.openxmlformats-officedocument.spreadsheetml.comments+xml"/>
  <Override PartName="/xl/drawings/drawing56.xml" ContentType="application/vnd.openxmlformats-officedocument.drawing+xml"/>
  <Override PartName="/xl/comments56.xml" ContentType="application/vnd.openxmlformats-officedocument.spreadsheetml.comments+xml"/>
  <Override PartName="/xl/drawings/drawing57.xml" ContentType="application/vnd.openxmlformats-officedocument.drawing+xml"/>
  <Override PartName="/xl/comments57.xml" ContentType="application/vnd.openxmlformats-officedocument.spreadsheetml.comments+xml"/>
  <Override PartName="/xl/drawings/drawing58.xml" ContentType="application/vnd.openxmlformats-officedocument.drawing+xml"/>
  <Override PartName="/xl/comments58.xml" ContentType="application/vnd.openxmlformats-officedocument.spreadsheetml.comments+xml"/>
  <Override PartName="/xl/drawings/drawing59.xml" ContentType="application/vnd.openxmlformats-officedocument.drawing+xml"/>
  <Override PartName="/xl/comments59.xml" ContentType="application/vnd.openxmlformats-officedocument.spreadsheetml.comments+xml"/>
  <Override PartName="/xl/drawings/drawing60.xml" ContentType="application/vnd.openxmlformats-officedocument.drawing+xml"/>
  <Override PartName="/xl/comments60.xml" ContentType="application/vnd.openxmlformats-officedocument.spreadsheetml.comments+xml"/>
  <Override PartName="/xl/drawings/drawing61.xml" ContentType="application/vnd.openxmlformats-officedocument.drawing+xml"/>
  <Override PartName="/xl/comments61.xml" ContentType="application/vnd.openxmlformats-officedocument.spreadsheetml.comments+xml"/>
  <Override PartName="/xl/drawings/drawing62.xml" ContentType="application/vnd.openxmlformats-officedocument.drawing+xml"/>
  <Override PartName="/xl/comments62.xml" ContentType="application/vnd.openxmlformats-officedocument.spreadsheetml.comments+xml"/>
  <Override PartName="/xl/drawings/drawing63.xml" ContentType="application/vnd.openxmlformats-officedocument.drawing+xml"/>
  <Override PartName="/xl/comments63.xml" ContentType="application/vnd.openxmlformats-officedocument.spreadsheetml.comments+xml"/>
  <Override PartName="/xl/drawings/drawing64.xml" ContentType="application/vnd.openxmlformats-officedocument.drawing+xml"/>
  <Override PartName="/xl/comments64.xml" ContentType="application/vnd.openxmlformats-officedocument.spreadsheetml.comments+xml"/>
  <Override PartName="/xl/drawings/drawing65.xml" ContentType="application/vnd.openxmlformats-officedocument.drawing+xml"/>
  <Override PartName="/xl/comments65.xml" ContentType="application/vnd.openxmlformats-officedocument.spreadsheetml.comments+xml"/>
  <Override PartName="/xl/drawings/drawing66.xml" ContentType="application/vnd.openxmlformats-officedocument.drawing+xml"/>
  <Override PartName="/xl/comments66.xml" ContentType="application/vnd.openxmlformats-officedocument.spreadsheetml.comments+xml"/>
  <Override PartName="/xl/drawings/drawing67.xml" ContentType="application/vnd.openxmlformats-officedocument.drawing+xml"/>
  <Override PartName="/xl/comments67.xml" ContentType="application/vnd.openxmlformats-officedocument.spreadsheetml.comments+xml"/>
  <Override PartName="/xl/drawings/drawing68.xml" ContentType="application/vnd.openxmlformats-officedocument.drawing+xml"/>
  <Override PartName="/xl/comments68.xml" ContentType="application/vnd.openxmlformats-officedocument.spreadsheetml.comments+xml"/>
  <Override PartName="/xl/drawings/drawing69.xml" ContentType="application/vnd.openxmlformats-officedocument.drawing+xml"/>
  <Override PartName="/xl/comments69.xml" ContentType="application/vnd.openxmlformats-officedocument.spreadsheetml.comments+xml"/>
  <Override PartName="/xl/drawings/drawing70.xml" ContentType="application/vnd.openxmlformats-officedocument.drawing+xml"/>
  <Override PartName="/xl/comments70.xml" ContentType="application/vnd.openxmlformats-officedocument.spreadsheetml.comments+xml"/>
  <Override PartName="/xl/drawings/drawing71.xml" ContentType="application/vnd.openxmlformats-officedocument.drawing+xml"/>
  <Override PartName="/xl/comments71.xml" ContentType="application/vnd.openxmlformats-officedocument.spreadsheetml.comments+xml"/>
  <Override PartName="/xl/drawings/drawing72.xml" ContentType="application/vnd.openxmlformats-officedocument.drawing+xml"/>
  <Override PartName="/xl/comments72.xml" ContentType="application/vnd.openxmlformats-officedocument.spreadsheetml.comments+xml"/>
  <Override PartName="/xl/drawings/drawing73.xml" ContentType="application/vnd.openxmlformats-officedocument.drawing+xml"/>
  <Override PartName="/xl/comments73.xml" ContentType="application/vnd.openxmlformats-officedocument.spreadsheetml.comments+xml"/>
  <Override PartName="/xl/drawings/drawing74.xml" ContentType="application/vnd.openxmlformats-officedocument.drawing+xml"/>
  <Override PartName="/xl/comments74.xml" ContentType="application/vnd.openxmlformats-officedocument.spreadsheetml.comments+xml"/>
  <Override PartName="/xl/drawings/drawing75.xml" ContentType="application/vnd.openxmlformats-officedocument.drawing+xml"/>
  <Override PartName="/xl/comments75.xml" ContentType="application/vnd.openxmlformats-officedocument.spreadsheetml.comments+xml"/>
  <Override PartName="/xl/drawings/drawing76.xml" ContentType="application/vnd.openxmlformats-officedocument.drawing+xml"/>
  <Override PartName="/xl/comments76.xml" ContentType="application/vnd.openxmlformats-officedocument.spreadsheetml.comments+xml"/>
  <Override PartName="/xl/drawings/drawing77.xml" ContentType="application/vnd.openxmlformats-officedocument.drawing+xml"/>
  <Override PartName="/xl/comments77.xml" ContentType="application/vnd.openxmlformats-officedocument.spreadsheetml.comments+xml"/>
  <Override PartName="/xl/drawings/drawing78.xml" ContentType="application/vnd.openxmlformats-officedocument.drawing+xml"/>
  <Override PartName="/xl/comments78.xml" ContentType="application/vnd.openxmlformats-officedocument.spreadsheetml.comments+xml"/>
  <Override PartName="/xl/drawings/drawing79.xml" ContentType="application/vnd.openxmlformats-officedocument.drawing+xml"/>
  <Override PartName="/xl/comments79.xml" ContentType="application/vnd.openxmlformats-officedocument.spreadsheetml.comments+xml"/>
  <Override PartName="/xl/drawings/drawing80.xml" ContentType="application/vnd.openxmlformats-officedocument.drawing+xml"/>
  <Override PartName="/xl/comments80.xml" ContentType="application/vnd.openxmlformats-officedocument.spreadsheetml.comments+xml"/>
  <Override PartName="/xl/drawings/drawing81.xml" ContentType="application/vnd.openxmlformats-officedocument.drawing+xml"/>
  <Override PartName="/xl/comments81.xml" ContentType="application/vnd.openxmlformats-officedocument.spreadsheetml.comments+xml"/>
  <Override PartName="/xl/drawings/drawing82.xml" ContentType="application/vnd.openxmlformats-officedocument.drawing+xml"/>
  <Override PartName="/xl/comments82.xml" ContentType="application/vnd.openxmlformats-officedocument.spreadsheetml.comments+xml"/>
  <Override PartName="/xl/drawings/drawing83.xml" ContentType="application/vnd.openxmlformats-officedocument.drawing+xml"/>
  <Override PartName="/xl/comments83.xml" ContentType="application/vnd.openxmlformats-officedocument.spreadsheetml.comments+xml"/>
  <Override PartName="/xl/drawings/drawing84.xml" ContentType="application/vnd.openxmlformats-officedocument.drawing+xml"/>
  <Override PartName="/xl/comments84.xml" ContentType="application/vnd.openxmlformats-officedocument.spreadsheetml.comments+xml"/>
  <Override PartName="/xl/drawings/drawing85.xml" ContentType="application/vnd.openxmlformats-officedocument.drawing+xml"/>
  <Override PartName="/xl/comments85.xml" ContentType="application/vnd.openxmlformats-officedocument.spreadsheetml.comments+xml"/>
  <Override PartName="/xl/drawings/drawing86.xml" ContentType="application/vnd.openxmlformats-officedocument.drawing+xml"/>
  <Override PartName="/xl/comments86.xml" ContentType="application/vnd.openxmlformats-officedocument.spreadsheetml.comments+xml"/>
  <Override PartName="/xl/drawings/drawing87.xml" ContentType="application/vnd.openxmlformats-officedocument.drawing+xml"/>
  <Override PartName="/xl/comments87.xml" ContentType="application/vnd.openxmlformats-officedocument.spreadsheetml.comments+xml"/>
  <Override PartName="/xl/drawings/drawing88.xml" ContentType="application/vnd.openxmlformats-officedocument.drawing+xml"/>
  <Override PartName="/xl/comments88.xml" ContentType="application/vnd.openxmlformats-officedocument.spreadsheetml.comments+xml"/>
  <Override PartName="/xl/drawings/drawing89.xml" ContentType="application/vnd.openxmlformats-officedocument.drawing+xml"/>
  <Override PartName="/xl/comments89.xml" ContentType="application/vnd.openxmlformats-officedocument.spreadsheetml.comments+xml"/>
  <Override PartName="/xl/drawings/drawing90.xml" ContentType="application/vnd.openxmlformats-officedocument.drawing+xml"/>
  <Override PartName="/xl/comments90.xml" ContentType="application/vnd.openxmlformats-officedocument.spreadsheetml.comments+xml"/>
  <Override PartName="/xl/drawings/drawing91.xml" ContentType="application/vnd.openxmlformats-officedocument.drawing+xml"/>
  <Override PartName="/xl/comments91.xml" ContentType="application/vnd.openxmlformats-officedocument.spreadsheetml.comments+xml"/>
  <Override PartName="/xl/drawings/drawing92.xml" ContentType="application/vnd.openxmlformats-officedocument.drawing+xml"/>
  <Override PartName="/xl/comments92.xml" ContentType="application/vnd.openxmlformats-officedocument.spreadsheetml.comments+xml"/>
  <Override PartName="/xl/drawings/drawing93.xml" ContentType="application/vnd.openxmlformats-officedocument.drawing+xml"/>
  <Override PartName="/xl/comments93.xml" ContentType="application/vnd.openxmlformats-officedocument.spreadsheetml.comments+xml"/>
  <Override PartName="/xl/drawings/drawing94.xml" ContentType="application/vnd.openxmlformats-officedocument.drawing+xml"/>
  <Override PartName="/xl/comments94.xml" ContentType="application/vnd.openxmlformats-officedocument.spreadsheetml.comments+xml"/>
  <Override PartName="/xl/drawings/drawing95.xml" ContentType="application/vnd.openxmlformats-officedocument.drawing+xml"/>
  <Override PartName="/xl/comments95.xml" ContentType="application/vnd.openxmlformats-officedocument.spreadsheetml.comments+xml"/>
  <Override PartName="/xl/drawings/drawing96.xml" ContentType="application/vnd.openxmlformats-officedocument.drawing+xml"/>
  <Override PartName="/xl/comments96.xml" ContentType="application/vnd.openxmlformats-officedocument.spreadsheetml.comments+xml"/>
  <Override PartName="/xl/drawings/drawing97.xml" ContentType="application/vnd.openxmlformats-officedocument.drawing+xml"/>
  <Override PartName="/xl/comments97.xml" ContentType="application/vnd.openxmlformats-officedocument.spreadsheetml.comments+xml"/>
  <Override PartName="/xl/drawings/drawing98.xml" ContentType="application/vnd.openxmlformats-officedocument.drawing+xml"/>
  <Override PartName="/xl/comments98.xml" ContentType="application/vnd.openxmlformats-officedocument.spreadsheetml.comments+xml"/>
  <Override PartName="/xl/drawings/drawing99.xml" ContentType="application/vnd.openxmlformats-officedocument.drawing+xml"/>
  <Override PartName="/xl/comments99.xml" ContentType="application/vnd.openxmlformats-officedocument.spreadsheetml.comments+xml"/>
  <Override PartName="/xl/drawings/drawing100.xml" ContentType="application/vnd.openxmlformats-officedocument.drawing+xml"/>
  <Override PartName="/xl/comments100.xml" ContentType="application/vnd.openxmlformats-officedocument.spreadsheetml.comments+xml"/>
  <Override PartName="/xl/drawings/drawing101.xml" ContentType="application/vnd.openxmlformats-officedocument.drawing+xml"/>
  <Override PartName="/xl/comments101.xml" ContentType="application/vnd.openxmlformats-officedocument.spreadsheetml.comments+xml"/>
  <Override PartName="/xl/drawings/drawing102.xml" ContentType="application/vnd.openxmlformats-officedocument.drawing+xml"/>
  <Override PartName="/xl/comments102.xml" ContentType="application/vnd.openxmlformats-officedocument.spreadsheetml.comments+xml"/>
  <Override PartName="/xl/drawings/drawing103.xml" ContentType="application/vnd.openxmlformats-officedocument.drawing+xml"/>
  <Override PartName="/xl/comments103.xml" ContentType="application/vnd.openxmlformats-officedocument.spreadsheetml.comments+xml"/>
  <Override PartName="/xl/drawings/drawing104.xml" ContentType="application/vnd.openxmlformats-officedocument.drawing+xml"/>
  <Override PartName="/xl/comments104.xml" ContentType="application/vnd.openxmlformats-officedocument.spreadsheetml.comments+xml"/>
  <Override PartName="/xl/drawings/drawing105.xml" ContentType="application/vnd.openxmlformats-officedocument.drawing+xml"/>
  <Override PartName="/xl/comments105.xml" ContentType="application/vnd.openxmlformats-officedocument.spreadsheetml.comments+xml"/>
  <Override PartName="/xl/drawings/drawing106.xml" ContentType="application/vnd.openxmlformats-officedocument.drawing+xml"/>
  <Override PartName="/xl/comments106.xml" ContentType="application/vnd.openxmlformats-officedocument.spreadsheetml.comments+xml"/>
  <Override PartName="/xl/drawings/drawing107.xml" ContentType="application/vnd.openxmlformats-officedocument.drawing+xml"/>
  <Override PartName="/xl/comments107.xml" ContentType="application/vnd.openxmlformats-officedocument.spreadsheetml.comments+xml"/>
  <Override PartName="/xl/drawings/drawing108.xml" ContentType="application/vnd.openxmlformats-officedocument.drawing+xml"/>
  <Override PartName="/xl/comments108.xml" ContentType="application/vnd.openxmlformats-officedocument.spreadsheetml.comments+xml"/>
  <Override PartName="/xl/drawings/drawing109.xml" ContentType="application/vnd.openxmlformats-officedocument.drawing+xml"/>
  <Override PartName="/xl/comments109.xml" ContentType="application/vnd.openxmlformats-officedocument.spreadsheetml.comments+xml"/>
  <Override PartName="/xl/drawings/drawing110.xml" ContentType="application/vnd.openxmlformats-officedocument.drawing+xml"/>
  <Override PartName="/xl/comments110.xml" ContentType="application/vnd.openxmlformats-officedocument.spreadsheetml.comments+xml"/>
  <Override PartName="/xl/drawings/drawing111.xml" ContentType="application/vnd.openxmlformats-officedocument.drawing+xml"/>
  <Override PartName="/xl/comments111.xml" ContentType="application/vnd.openxmlformats-officedocument.spreadsheetml.comments+xml"/>
  <Override PartName="/xl/drawings/drawing112.xml" ContentType="application/vnd.openxmlformats-officedocument.drawing+xml"/>
  <Override PartName="/xl/comments112.xml" ContentType="application/vnd.openxmlformats-officedocument.spreadsheetml.comments+xml"/>
  <Override PartName="/xl/drawings/drawing113.xml" ContentType="application/vnd.openxmlformats-officedocument.drawing+xml"/>
  <Override PartName="/xl/comments113.xml" ContentType="application/vnd.openxmlformats-officedocument.spreadsheetml.comments+xml"/>
  <Override PartName="/xl/drawings/drawing114.xml" ContentType="application/vnd.openxmlformats-officedocument.drawing+xml"/>
  <Override PartName="/xl/comments114.xml" ContentType="application/vnd.openxmlformats-officedocument.spreadsheetml.comments+xml"/>
  <Override PartName="/xl/drawings/drawing115.xml" ContentType="application/vnd.openxmlformats-officedocument.drawing+xml"/>
  <Override PartName="/xl/comments115.xml" ContentType="application/vnd.openxmlformats-officedocument.spreadsheetml.comments+xml"/>
  <Override PartName="/xl/drawings/drawing116.xml" ContentType="application/vnd.openxmlformats-officedocument.drawing+xml"/>
  <Override PartName="/xl/comments116.xml" ContentType="application/vnd.openxmlformats-officedocument.spreadsheetml.comments+xml"/>
  <Override PartName="/xl/drawings/drawing117.xml" ContentType="application/vnd.openxmlformats-officedocument.drawing+xml"/>
  <Override PartName="/xl/comments117.xml" ContentType="application/vnd.openxmlformats-officedocument.spreadsheetml.comments+xml"/>
  <Override PartName="/xl/drawings/drawing118.xml" ContentType="application/vnd.openxmlformats-officedocument.drawing+xml"/>
  <Override PartName="/xl/comments118.xml" ContentType="application/vnd.openxmlformats-officedocument.spreadsheetml.comments+xml"/>
  <Override PartName="/xl/drawings/drawing119.xml" ContentType="application/vnd.openxmlformats-officedocument.drawing+xml"/>
  <Override PartName="/xl/comments119.xml" ContentType="application/vnd.openxmlformats-officedocument.spreadsheetml.comments+xml"/>
  <Override PartName="/xl/drawings/drawing120.xml" ContentType="application/vnd.openxmlformats-officedocument.drawing+xml"/>
  <Override PartName="/xl/comments120.xml" ContentType="application/vnd.openxmlformats-officedocument.spreadsheetml.comments+xml"/>
  <Override PartName="/xl/drawings/drawing121.xml" ContentType="application/vnd.openxmlformats-officedocument.drawing+xml"/>
  <Override PartName="/xl/comments121.xml" ContentType="application/vnd.openxmlformats-officedocument.spreadsheetml.comments+xml"/>
  <Override PartName="/xl/drawings/drawing122.xml" ContentType="application/vnd.openxmlformats-officedocument.drawing+xml"/>
  <Override PartName="/xl/comments122.xml" ContentType="application/vnd.openxmlformats-officedocument.spreadsheetml.comments+xml"/>
  <Override PartName="/xl/drawings/drawing123.xml" ContentType="application/vnd.openxmlformats-officedocument.drawing+xml"/>
  <Override PartName="/xl/comments123.xml" ContentType="application/vnd.openxmlformats-officedocument.spreadsheetml.comments+xml"/>
  <Override PartName="/xl/drawings/drawing124.xml" ContentType="application/vnd.openxmlformats-officedocument.drawing+xml"/>
  <Override PartName="/xl/comments124.xml" ContentType="application/vnd.openxmlformats-officedocument.spreadsheetml.comments+xml"/>
  <Override PartName="/xl/drawings/drawing125.xml" ContentType="application/vnd.openxmlformats-officedocument.drawing+xml"/>
  <Override PartName="/xl/comments125.xml" ContentType="application/vnd.openxmlformats-officedocument.spreadsheetml.comments+xml"/>
  <Override PartName="/xl/drawings/drawing126.xml" ContentType="application/vnd.openxmlformats-officedocument.drawing+xml"/>
  <Override PartName="/xl/comments126.xml" ContentType="application/vnd.openxmlformats-officedocument.spreadsheetml.comments+xml"/>
  <Override PartName="/xl/drawings/drawing127.xml" ContentType="application/vnd.openxmlformats-officedocument.drawing+xml"/>
  <Override PartName="/xl/comments127.xml" ContentType="application/vnd.openxmlformats-officedocument.spreadsheetml.comments+xml"/>
  <Override PartName="/xl/drawings/drawing128.xml" ContentType="application/vnd.openxmlformats-officedocument.drawing+xml"/>
  <Override PartName="/xl/comments128.xml" ContentType="application/vnd.openxmlformats-officedocument.spreadsheetml.comments+xml"/>
  <Override PartName="/xl/drawings/drawing129.xml" ContentType="application/vnd.openxmlformats-officedocument.drawing+xml"/>
  <Override PartName="/xl/comments129.xml" ContentType="application/vnd.openxmlformats-officedocument.spreadsheetml.comments+xml"/>
  <Override PartName="/xl/drawings/drawing130.xml" ContentType="application/vnd.openxmlformats-officedocument.drawing+xml"/>
  <Override PartName="/xl/comments130.xml" ContentType="application/vnd.openxmlformats-officedocument.spreadsheetml.comments+xml"/>
  <Override PartName="/xl/drawings/drawing131.xml" ContentType="application/vnd.openxmlformats-officedocument.drawing+xml"/>
  <Override PartName="/xl/comments131.xml" ContentType="application/vnd.openxmlformats-officedocument.spreadsheetml.comments+xml"/>
  <Override PartName="/xl/drawings/drawing132.xml" ContentType="application/vnd.openxmlformats-officedocument.drawing+xml"/>
  <Override PartName="/xl/comments132.xml" ContentType="application/vnd.openxmlformats-officedocument.spreadsheetml.comments+xml"/>
  <Override PartName="/xl/drawings/drawing133.xml" ContentType="application/vnd.openxmlformats-officedocument.drawing+xml"/>
  <Override PartName="/xl/comments133.xml" ContentType="application/vnd.openxmlformats-officedocument.spreadsheetml.comments+xml"/>
  <Override PartName="/xl/drawings/drawing134.xml" ContentType="application/vnd.openxmlformats-officedocument.drawing+xml"/>
  <Override PartName="/xl/comments134.xml" ContentType="application/vnd.openxmlformats-officedocument.spreadsheetml.comments+xml"/>
  <Override PartName="/xl/drawings/drawing135.xml" ContentType="application/vnd.openxmlformats-officedocument.drawing+xml"/>
  <Override PartName="/xl/comments135.xml" ContentType="application/vnd.openxmlformats-officedocument.spreadsheetml.comments+xml"/>
  <Override PartName="/xl/drawings/drawing136.xml" ContentType="application/vnd.openxmlformats-officedocument.drawing+xml"/>
  <Override PartName="/xl/comments136.xml" ContentType="application/vnd.openxmlformats-officedocument.spreadsheetml.comments+xml"/>
  <Override PartName="/xl/drawings/drawing137.xml" ContentType="application/vnd.openxmlformats-officedocument.drawing+xml"/>
  <Override PartName="/xl/comments137.xml" ContentType="application/vnd.openxmlformats-officedocument.spreadsheetml.comments+xml"/>
  <Override PartName="/xl/drawings/drawing138.xml" ContentType="application/vnd.openxmlformats-officedocument.drawing+xml"/>
  <Override PartName="/xl/comments138.xml" ContentType="application/vnd.openxmlformats-officedocument.spreadsheetml.comments+xml"/>
  <Override PartName="/xl/drawings/drawing139.xml" ContentType="application/vnd.openxmlformats-officedocument.drawing+xml"/>
  <Override PartName="/xl/comments139.xml" ContentType="application/vnd.openxmlformats-officedocument.spreadsheetml.comments+xml"/>
  <Override PartName="/xl/drawings/drawing140.xml" ContentType="application/vnd.openxmlformats-officedocument.drawing+xml"/>
  <Override PartName="/xl/comments140.xml" ContentType="application/vnd.openxmlformats-officedocument.spreadsheetml.comments+xml"/>
  <Override PartName="/xl/drawings/drawing141.xml" ContentType="application/vnd.openxmlformats-officedocument.drawing+xml"/>
  <Override PartName="/xl/comments141.xml" ContentType="application/vnd.openxmlformats-officedocument.spreadsheetml.comments+xml"/>
  <Override PartName="/xl/drawings/drawing142.xml" ContentType="application/vnd.openxmlformats-officedocument.drawing+xml"/>
  <Override PartName="/xl/comments142.xml" ContentType="application/vnd.openxmlformats-officedocument.spreadsheetml.comments+xml"/>
  <Override PartName="/xl/drawings/drawing143.xml" ContentType="application/vnd.openxmlformats-officedocument.drawing+xml"/>
  <Override PartName="/xl/comments143.xml" ContentType="application/vnd.openxmlformats-officedocument.spreadsheetml.comments+xml"/>
  <Override PartName="/xl/drawings/drawing144.xml" ContentType="application/vnd.openxmlformats-officedocument.drawing+xml"/>
  <Override PartName="/xl/comments144.xml" ContentType="application/vnd.openxmlformats-officedocument.spreadsheetml.comments+xml"/>
  <Override PartName="/xl/drawings/drawing145.xml" ContentType="application/vnd.openxmlformats-officedocument.drawing+xml"/>
  <Override PartName="/xl/comments145.xml" ContentType="application/vnd.openxmlformats-officedocument.spreadsheetml.comments+xml"/>
  <Override PartName="/xl/drawings/drawing146.xml" ContentType="application/vnd.openxmlformats-officedocument.drawing+xml"/>
  <Override PartName="/xl/comments146.xml" ContentType="application/vnd.openxmlformats-officedocument.spreadsheetml.comments+xml"/>
  <Override PartName="/xl/drawings/drawing147.xml" ContentType="application/vnd.openxmlformats-officedocument.drawing+xml"/>
  <Override PartName="/xl/comments147.xml" ContentType="application/vnd.openxmlformats-officedocument.spreadsheetml.comments+xml"/>
  <Override PartName="/xl/drawings/drawing148.xml" ContentType="application/vnd.openxmlformats-officedocument.drawing+xml"/>
  <Override PartName="/xl/comments148.xml" ContentType="application/vnd.openxmlformats-officedocument.spreadsheetml.comments+xml"/>
  <Override PartName="/xl/drawings/drawing149.xml" ContentType="application/vnd.openxmlformats-officedocument.drawing+xml"/>
  <Override PartName="/xl/comments149.xml" ContentType="application/vnd.openxmlformats-officedocument.spreadsheetml.comments+xml"/>
  <Override PartName="/xl/drawings/drawing150.xml" ContentType="application/vnd.openxmlformats-officedocument.drawing+xml"/>
  <Override PartName="/xl/comments150.xml" ContentType="application/vnd.openxmlformats-officedocument.spreadsheetml.comments+xml"/>
  <Override PartName="/xl/drawings/drawing151.xml" ContentType="application/vnd.openxmlformats-officedocument.drawing+xml"/>
  <Override PartName="/xl/comments151.xml" ContentType="application/vnd.openxmlformats-officedocument.spreadsheetml.comments+xml"/>
  <Override PartName="/xl/drawings/drawing152.xml" ContentType="application/vnd.openxmlformats-officedocument.drawing+xml"/>
  <Override PartName="/xl/comments152.xml" ContentType="application/vnd.openxmlformats-officedocument.spreadsheetml.comments+xml"/>
  <Override PartName="/xl/drawings/drawing153.xml" ContentType="application/vnd.openxmlformats-officedocument.drawing+xml"/>
  <Override PartName="/xl/comments153.xml" ContentType="application/vnd.openxmlformats-officedocument.spreadsheetml.comments+xml"/>
  <Override PartName="/xl/drawings/drawing154.xml" ContentType="application/vnd.openxmlformats-officedocument.drawing+xml"/>
  <Override PartName="/xl/comments154.xml" ContentType="application/vnd.openxmlformats-officedocument.spreadsheetml.comments+xml"/>
  <Override PartName="/xl/drawings/drawing155.xml" ContentType="application/vnd.openxmlformats-officedocument.drawing+xml"/>
  <Override PartName="/xl/comments155.xml" ContentType="application/vnd.openxmlformats-officedocument.spreadsheetml.comments+xml"/>
  <Override PartName="/xl/drawings/drawing156.xml" ContentType="application/vnd.openxmlformats-officedocument.drawing+xml"/>
  <Override PartName="/xl/comments156.xml" ContentType="application/vnd.openxmlformats-officedocument.spreadsheetml.comments+xml"/>
  <Override PartName="/xl/drawings/drawing157.xml" ContentType="application/vnd.openxmlformats-officedocument.drawing+xml"/>
  <Override PartName="/xl/comments157.xml" ContentType="application/vnd.openxmlformats-officedocument.spreadsheetml.comments+xml"/>
  <Override PartName="/xl/drawings/drawing158.xml" ContentType="application/vnd.openxmlformats-officedocument.drawing+xml"/>
  <Override PartName="/xl/comments158.xml" ContentType="application/vnd.openxmlformats-officedocument.spreadsheetml.comments+xml"/>
  <Override PartName="/xl/drawings/drawing159.xml" ContentType="application/vnd.openxmlformats-officedocument.drawing+xml"/>
  <Override PartName="/xl/comments159.xml" ContentType="application/vnd.openxmlformats-officedocument.spreadsheetml.comments+xml"/>
  <Override PartName="/xl/drawings/drawing160.xml" ContentType="application/vnd.openxmlformats-officedocument.drawing+xml"/>
  <Override PartName="/xl/comments160.xml" ContentType="application/vnd.openxmlformats-officedocument.spreadsheetml.comments+xml"/>
  <Override PartName="/xl/drawings/drawing161.xml" ContentType="application/vnd.openxmlformats-officedocument.drawing+xml"/>
  <Override PartName="/xl/comments161.xml" ContentType="application/vnd.openxmlformats-officedocument.spreadsheetml.comments+xml"/>
  <Override PartName="/xl/drawings/drawing162.xml" ContentType="application/vnd.openxmlformats-officedocument.drawing+xml"/>
  <Override PartName="/xl/comments162.xml" ContentType="application/vnd.openxmlformats-officedocument.spreadsheetml.comments+xml"/>
  <Override PartName="/xl/drawings/drawing163.xml" ContentType="application/vnd.openxmlformats-officedocument.drawing+xml"/>
  <Override PartName="/xl/comments163.xml" ContentType="application/vnd.openxmlformats-officedocument.spreadsheetml.comments+xml"/>
  <Override PartName="/xl/drawings/drawing164.xml" ContentType="application/vnd.openxmlformats-officedocument.drawing+xml"/>
  <Override PartName="/xl/comments164.xml" ContentType="application/vnd.openxmlformats-officedocument.spreadsheetml.comments+xml"/>
  <Override PartName="/xl/drawings/drawing165.xml" ContentType="application/vnd.openxmlformats-officedocument.drawing+xml"/>
  <Override PartName="/xl/comments165.xml" ContentType="application/vnd.openxmlformats-officedocument.spreadsheetml.comments+xml"/>
  <Override PartName="/xl/drawings/drawing166.xml" ContentType="application/vnd.openxmlformats-officedocument.drawing+xml"/>
  <Override PartName="/xl/comments166.xml" ContentType="application/vnd.openxmlformats-officedocument.spreadsheetml.comments+xml"/>
  <Override PartName="/xl/drawings/drawing167.xml" ContentType="application/vnd.openxmlformats-officedocument.drawing+xml"/>
  <Override PartName="/xl/comments167.xml" ContentType="application/vnd.openxmlformats-officedocument.spreadsheetml.comments+xml"/>
  <Override PartName="/xl/drawings/drawing168.xml" ContentType="application/vnd.openxmlformats-officedocument.drawing+xml"/>
  <Override PartName="/xl/comments168.xml" ContentType="application/vnd.openxmlformats-officedocument.spreadsheetml.comments+xml"/>
  <Override PartName="/xl/drawings/drawing169.xml" ContentType="application/vnd.openxmlformats-officedocument.drawing+xml"/>
  <Override PartName="/xl/comments169.xml" ContentType="application/vnd.openxmlformats-officedocument.spreadsheetml.comments+xml"/>
  <Override PartName="/xl/drawings/drawing170.xml" ContentType="application/vnd.openxmlformats-officedocument.drawing+xml"/>
  <Override PartName="/xl/comments170.xml" ContentType="application/vnd.openxmlformats-officedocument.spreadsheetml.comments+xml"/>
  <Override PartName="/xl/drawings/drawing171.xml" ContentType="application/vnd.openxmlformats-officedocument.drawing+xml"/>
  <Override PartName="/xl/comments171.xml" ContentType="application/vnd.openxmlformats-officedocument.spreadsheetml.comments+xml"/>
  <Override PartName="/xl/drawings/drawing172.xml" ContentType="application/vnd.openxmlformats-officedocument.drawing+xml"/>
  <Override PartName="/xl/comments172.xml" ContentType="application/vnd.openxmlformats-officedocument.spreadsheetml.comments+xml"/>
  <Override PartName="/xl/drawings/drawing173.xml" ContentType="application/vnd.openxmlformats-officedocument.drawing+xml"/>
  <Override PartName="/xl/comments173.xml" ContentType="application/vnd.openxmlformats-officedocument.spreadsheetml.comments+xml"/>
  <Override PartName="/xl/drawings/drawing174.xml" ContentType="application/vnd.openxmlformats-officedocument.drawing+xml"/>
  <Override PartName="/xl/comments174.xml" ContentType="application/vnd.openxmlformats-officedocument.spreadsheetml.comments+xml"/>
  <Override PartName="/xl/drawings/drawing175.xml" ContentType="application/vnd.openxmlformats-officedocument.drawing+xml"/>
  <Override PartName="/xl/comments175.xml" ContentType="application/vnd.openxmlformats-officedocument.spreadsheetml.comments+xml"/>
  <Override PartName="/xl/drawings/drawing176.xml" ContentType="application/vnd.openxmlformats-officedocument.drawing+xml"/>
  <Override PartName="/xl/comments176.xml" ContentType="application/vnd.openxmlformats-officedocument.spreadsheetml.comments+xml"/>
  <Override PartName="/xl/drawings/drawing177.xml" ContentType="application/vnd.openxmlformats-officedocument.drawing+xml"/>
  <Override PartName="/xl/comments177.xml" ContentType="application/vnd.openxmlformats-officedocument.spreadsheetml.comments+xml"/>
  <Override PartName="/xl/drawings/drawing178.xml" ContentType="application/vnd.openxmlformats-officedocument.drawing+xml"/>
  <Override PartName="/xl/comments178.xml" ContentType="application/vnd.openxmlformats-officedocument.spreadsheetml.comments+xml"/>
  <Override PartName="/xl/drawings/drawing179.xml" ContentType="application/vnd.openxmlformats-officedocument.drawing+xml"/>
  <Override PartName="/xl/comments179.xml" ContentType="application/vnd.openxmlformats-officedocument.spreadsheetml.comments+xml"/>
  <Override PartName="/xl/drawings/drawing180.xml" ContentType="application/vnd.openxmlformats-officedocument.drawing+xml"/>
  <Override PartName="/xl/comments180.xml" ContentType="application/vnd.openxmlformats-officedocument.spreadsheetml.comments+xml"/>
  <Override PartName="/xl/drawings/drawing181.xml" ContentType="application/vnd.openxmlformats-officedocument.drawing+xml"/>
  <Override PartName="/xl/comments181.xml" ContentType="application/vnd.openxmlformats-officedocument.spreadsheetml.comments+xml"/>
  <Override PartName="/xl/drawings/drawing182.xml" ContentType="application/vnd.openxmlformats-officedocument.drawing+xml"/>
  <Override PartName="/xl/comments182.xml" ContentType="application/vnd.openxmlformats-officedocument.spreadsheetml.comments+xml"/>
  <Override PartName="/xl/drawings/drawing183.xml" ContentType="application/vnd.openxmlformats-officedocument.drawing+xml"/>
  <Override PartName="/xl/comments183.xml" ContentType="application/vnd.openxmlformats-officedocument.spreadsheetml.comments+xml"/>
  <Override PartName="/xl/drawings/drawing184.xml" ContentType="application/vnd.openxmlformats-officedocument.drawing+xml"/>
  <Override PartName="/xl/comments184.xml" ContentType="application/vnd.openxmlformats-officedocument.spreadsheetml.comments+xml"/>
  <Override PartName="/xl/drawings/drawing185.xml" ContentType="application/vnd.openxmlformats-officedocument.drawing+xml"/>
  <Override PartName="/xl/comments185.xml" ContentType="application/vnd.openxmlformats-officedocument.spreadsheetml.comments+xml"/>
  <Override PartName="/xl/drawings/drawing186.xml" ContentType="application/vnd.openxmlformats-officedocument.drawing+xml"/>
  <Override PartName="/xl/comments186.xml" ContentType="application/vnd.openxmlformats-officedocument.spreadsheetml.comments+xml"/>
  <Override PartName="/xl/drawings/drawing187.xml" ContentType="application/vnd.openxmlformats-officedocument.drawing+xml"/>
  <Override PartName="/xl/comments187.xml" ContentType="application/vnd.openxmlformats-officedocument.spreadsheetml.comments+xml"/>
  <Override PartName="/xl/drawings/drawing188.xml" ContentType="application/vnd.openxmlformats-officedocument.drawing+xml"/>
  <Override PartName="/xl/comments188.xml" ContentType="application/vnd.openxmlformats-officedocument.spreadsheetml.comments+xml"/>
  <Override PartName="/xl/drawings/drawing189.xml" ContentType="application/vnd.openxmlformats-officedocument.drawing+xml"/>
  <Override PartName="/xl/comments189.xml" ContentType="application/vnd.openxmlformats-officedocument.spreadsheetml.comments+xml"/>
  <Override PartName="/xl/drawings/drawing190.xml" ContentType="application/vnd.openxmlformats-officedocument.drawing+xml"/>
  <Override PartName="/xl/comments190.xml" ContentType="application/vnd.openxmlformats-officedocument.spreadsheetml.comments+xml"/>
  <Override PartName="/xl/drawings/drawing191.xml" ContentType="application/vnd.openxmlformats-officedocument.drawing+xml"/>
  <Override PartName="/xl/comments191.xml" ContentType="application/vnd.openxmlformats-officedocument.spreadsheetml.comments+xml"/>
  <Override PartName="/xl/drawings/drawing192.xml" ContentType="application/vnd.openxmlformats-officedocument.drawing+xml"/>
  <Override PartName="/xl/comments192.xml" ContentType="application/vnd.openxmlformats-officedocument.spreadsheetml.comments+xml"/>
  <Override PartName="/xl/drawings/drawing193.xml" ContentType="application/vnd.openxmlformats-officedocument.drawing+xml"/>
  <Override PartName="/xl/comments193.xml" ContentType="application/vnd.openxmlformats-officedocument.spreadsheetml.comments+xml"/>
  <Override PartName="/xl/drawings/drawing194.xml" ContentType="application/vnd.openxmlformats-officedocument.drawing+xml"/>
  <Override PartName="/xl/comments194.xml" ContentType="application/vnd.openxmlformats-officedocument.spreadsheetml.comments+xml"/>
  <Override PartName="/xl/drawings/drawing195.xml" ContentType="application/vnd.openxmlformats-officedocument.drawing+xml"/>
  <Override PartName="/xl/comments195.xml" ContentType="application/vnd.openxmlformats-officedocument.spreadsheetml.comments+xml"/>
  <Override PartName="/xl/drawings/drawing196.xml" ContentType="application/vnd.openxmlformats-officedocument.drawing+xml"/>
  <Override PartName="/xl/comments196.xml" ContentType="application/vnd.openxmlformats-officedocument.spreadsheetml.comments+xml"/>
  <Override PartName="/xl/drawings/drawing197.xml" ContentType="application/vnd.openxmlformats-officedocument.drawing+xml"/>
  <Override PartName="/xl/comments197.xml" ContentType="application/vnd.openxmlformats-officedocument.spreadsheetml.comments+xml"/>
  <Override PartName="/xl/drawings/drawing198.xml" ContentType="application/vnd.openxmlformats-officedocument.drawing+xml"/>
  <Override PartName="/xl/comments198.xml" ContentType="application/vnd.openxmlformats-officedocument.spreadsheetml.comments+xml"/>
  <Override PartName="/xl/drawings/drawing199.xml" ContentType="application/vnd.openxmlformats-officedocument.drawing+xml"/>
  <Override PartName="/xl/comments199.xml" ContentType="application/vnd.openxmlformats-officedocument.spreadsheetml.comments+xml"/>
  <Override PartName="/xl/drawings/drawing200.xml" ContentType="application/vnd.openxmlformats-officedocument.drawing+xml"/>
  <Override PartName="/xl/comments20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ttps://seiu1021-my.sharepoint.com/personal/a_colavitapinkham_seiu1021_org/Documents/2022/"/>
    </mc:Choice>
  </mc:AlternateContent>
  <bookViews>
    <workbookView xWindow="0" yWindow="0" windowWidth="19200" windowHeight="6450" tabRatio="965"/>
  </bookViews>
  <sheets>
    <sheet name="Summary" sheetId="204" r:id="rId1"/>
    <sheet name="Accountant Auditor II" sheetId="3" r:id="rId2"/>
    <sheet name="Accounting Technician II" sheetId="4" r:id="rId3"/>
    <sheet name="Administrative Analyst II" sheetId="5" r:id="rId4"/>
    <sheet name="Administrative Assistant II" sheetId="6" r:id="rId5"/>
    <sheet name="Administrative Compliance Analy" sheetId="7" r:id="rId6"/>
    <sheet name="Administrative Services Manager" sheetId="8" r:id="rId7"/>
    <sheet name="Administrative Services Officer" sheetId="9" r:id="rId8"/>
    <sheet name="AG Biologist Weights &amp; MSRS" sheetId="10" r:id="rId9"/>
    <sheet name="AG Commissioner Dir Weights &amp; M" sheetId="11" r:id="rId10"/>
    <sheet name="AG Weights Measures Technician" sheetId="12" r:id="rId11"/>
    <sheet name="Air Pollution Control Specialis" sheetId="13" r:id="rId12"/>
    <sheet name="Airport Manager II" sheetId="14" r:id="rId13"/>
    <sheet name="Animal Services Manager" sheetId="15" r:id="rId14"/>
    <sheet name="Animal Services Officer II" sheetId="16" r:id="rId15"/>
    <sheet name="Animal Shelter Assistant" sheetId="17" r:id="rId16"/>
    <sheet name="Appraiser II" sheetId="18" r:id="rId17"/>
    <sheet name="Assessment Analyst II" sheetId="19" r:id="rId18"/>
    <sheet name="Assessment Technician II" sheetId="20" r:id="rId19"/>
    <sheet name="Assessor" sheetId="21" r:id="rId20"/>
    <sheet name="Assistant Auditor Controller" sheetId="22" r:id="rId21"/>
    <sheet name="Assistant Chief Probation Offic" sheetId="23" r:id="rId22"/>
    <sheet name="Assistant Clerk Recorder" sheetId="24" r:id="rId23"/>
    <sheet name="Assistant County Administrative" sheetId="25" r:id="rId24"/>
    <sheet name="Assistant Director   HHSA" sheetId="26" r:id="rId25"/>
    <sheet name="Assistant District Attorney" sheetId="27" r:id="rId26"/>
    <sheet name="Auditor Controller" sheetId="28" r:id="rId27"/>
    <sheet name="Behavioral Health Administrativ" sheetId="29" r:id="rId28"/>
    <sheet name="Board of Supervisor Member" sheetId="30" r:id="rId29"/>
    <sheet name="Building Inspector II" sheetId="31" r:id="rId30"/>
    <sheet name="Business Administrator" sheetId="32" r:id="rId31"/>
    <sheet name="Business Analyst II" sheetId="33" r:id="rId32"/>
    <sheet name="Captain" sheetId="34" r:id="rId33"/>
    <sheet name="Case Manager II" sheetId="35" r:id="rId34"/>
    <sheet name="Chief Appraiser" sheetId="36" r:id="rId35"/>
    <sheet name="Chief Building Official" sheetId="37" r:id="rId36"/>
    <sheet name="Chief of Assessment Services" sheetId="38" r:id="rId37"/>
    <sheet name="Chief Probation Officer" sheetId="39" r:id="rId38"/>
    <sheet name="Clerical Assistant III" sheetId="40" r:id="rId39"/>
    <sheet name="Clerk Rec Elections Coordinator" sheetId="41" r:id="rId40"/>
    <sheet name="Clinical Nurse II" sheetId="42" r:id="rId41"/>
    <sheet name="Clinician II" sheetId="43" r:id="rId42"/>
    <sheet name="Code Enforcement Officer" sheetId="44" r:id="rId43"/>
    <sheet name="Community Health Assistant II" sheetId="45" r:id="rId44"/>
    <sheet name="Community Service Liaison" sheetId="46" r:id="rId45"/>
    <sheet name="Coroner Public Administrator" sheetId="47" r:id="rId46"/>
    <sheet name="Corporal" sheetId="48" r:id="rId47"/>
    <sheet name="Correctional Cook II" sheetId="49" r:id="rId48"/>
    <sheet name="Correctional Corporal " sheetId="50" r:id="rId49"/>
    <sheet name="Correctional Officer" sheetId="51" r:id="rId50"/>
    <sheet name="Correctional Sergeant" sheetId="52" r:id="rId51"/>
    <sheet name="Correctional Technician" sheetId="53" r:id="rId52"/>
    <sheet name="County Administrative Officer" sheetId="54" r:id="rId53"/>
    <sheet name="County Archivist" sheetId="55" r:id="rId54"/>
    <sheet name="County Clerk Recorder" sheetId="56" r:id="rId55"/>
    <sheet name="County Counsel" sheetId="57" r:id="rId56"/>
    <sheet name="County Librarian" sheetId="58" r:id="rId57"/>
    <sheet name="County Veterans Services Office" sheetId="59" r:id="rId58"/>
    <sheet name="Crime Scene Specialist Property" sheetId="60" r:id="rId59"/>
    <sheet name="Department Analyst" sheetId="61" r:id="rId60"/>
    <sheet name="Deputy AG Commissioner" sheetId="62" r:id="rId61"/>
    <sheet name="Deputy CAO Chief Information Of" sheetId="63" r:id="rId62"/>
    <sheet name="Deputy CAO HR Risk Management" sheetId="64" r:id="rId63"/>
    <sheet name="Deputy Clerk of the Board" sheetId="65" r:id="rId64"/>
    <sheet name="Deputy County Counsel II" sheetId="66" r:id="rId65"/>
    <sheet name="Deputy County Counsel IV" sheetId="67" r:id="rId66"/>
    <sheet name="Deputy Director Clinical Servic" sheetId="68" r:id="rId67"/>
    <sheet name="Deputy Director Public Health" sheetId="69" r:id="rId68"/>
    <sheet name="Deputy Director Public Works" sheetId="70" r:id="rId69"/>
    <sheet name="Deputy Director Social Services" sheetId="71" r:id="rId70"/>
    <sheet name="Deputy District Attorney II" sheetId="72" r:id="rId71"/>
    <sheet name="Deputy Probation Officer II" sheetId="73" r:id="rId72"/>
    <sheet name="Deputy Public Guardian II" sheetId="74" r:id="rId73"/>
    <sheet name="Deputy Sheriff II" sheetId="75" r:id="rId74"/>
    <sheet name="Deputy Treasurer Tax Collector" sheetId="76" r:id="rId75"/>
    <sheet name="Director Cannabis Control" sheetId="77" r:id="rId76"/>
    <sheet name="Director Economic &amp; Communi" sheetId="78" r:id="rId77"/>
    <sheet name="Director Emergency Services" sheetId="79" r:id="rId78"/>
    <sheet name="Director Health &amp; Human Ser" sheetId="80" r:id="rId79"/>
    <sheet name="Director of Integrated Waste" sheetId="81" r:id="rId80"/>
    <sheet name="Director Planning" sheetId="82" r:id="rId81"/>
    <sheet name="Director Public Health Nursing" sheetId="83" r:id="rId82"/>
    <sheet name="Director Public Works &amp; Transp" sheetId="84" r:id="rId83"/>
    <sheet name="Dispatch Clerk" sheetId="85" r:id="rId84"/>
    <sheet name="District Attorney" sheetId="86" r:id="rId85"/>
    <sheet name="District Attorney Investigator " sheetId="87" r:id="rId86"/>
    <sheet name="District Attorney Services Tech" sheetId="88" r:id="rId87"/>
    <sheet name="Election Clerk" sheetId="89" r:id="rId88"/>
    <sheet name="Eligibility Specialist II" sheetId="90" r:id="rId89"/>
    <sheet name="Eligibility Specialist Supervis" sheetId="91" r:id="rId90"/>
    <sheet name="Emergency Preparedness &amp; Respon" sheetId="92" r:id="rId91"/>
    <sheet name="Emergency Services Coordinator" sheetId="93" r:id="rId92"/>
    <sheet name="Emergency Snow Plow Driver II" sheetId="94" r:id="rId93"/>
    <sheet name="Employment Training Worker II" sheetId="95" r:id="rId94"/>
    <sheet name="Employment Training Worker Supe" sheetId="96" r:id="rId95"/>
    <sheet name="Engineer Technician II" sheetId="97" r:id="rId96"/>
    <sheet name="Environmental Assessment &amp; Enfo" sheetId="98" r:id="rId97"/>
    <sheet name="Environmental Health Manager" sheetId="99" r:id="rId98"/>
    <sheet name="Environmental Health Specialist" sheetId="100" r:id="rId99"/>
    <sheet name="Environmental Health Technician" sheetId="101" r:id="rId100"/>
    <sheet name="Environmental Management Admin " sheetId="102" r:id="rId101"/>
    <sheet name="Epidemiologist" sheetId="103" r:id="rId102"/>
    <sheet name="Equipment Services Center Super" sheetId="104" r:id="rId103"/>
    <sheet name="Executive Director CMCAA" sheetId="105" r:id="rId104"/>
    <sheet name="Executive Director First 5" sheetId="106" r:id="rId105"/>
    <sheet name="Facilities Maintenance &amp; Ground" sheetId="107" r:id="rId106"/>
    <sheet name="Facilities Maintenance Engineer" sheetId="108" r:id="rId107"/>
    <sheet name="Facilities Maintenance Worker I" sheetId="109" r:id="rId108"/>
    <sheet name="Facilities Supervisor" sheetId="110" r:id="rId109"/>
    <sheet name="Fire Prevention Inspector" sheetId="111" r:id="rId110"/>
    <sheet name="Fiscal Services Manager" sheetId="112" r:id="rId111"/>
    <sheet name="GIS Coordinator" sheetId="113" r:id="rId112"/>
    <sheet name="GIS Technician II" sheetId="114" r:id="rId113"/>
    <sheet name="Groundskeeper" sheetId="115" r:id="rId114"/>
    <sheet name="Health Education Program Manage" sheetId="116" r:id="rId115"/>
    <sheet name="Health Education Specialist II" sheetId="117" r:id="rId116"/>
    <sheet name="HHSA Fiscal Administrator" sheetId="118" r:id="rId117"/>
    <sheet name="HHSA Program Manager" sheetId="119" r:id="rId118"/>
    <sheet name="Housing &amp; Community Program M" sheetId="120" r:id="rId119"/>
    <sheet name="Human Resources Analyst" sheetId="121" r:id="rId120"/>
    <sheet name="Human Resources Program Assista" sheetId="122" r:id="rId121"/>
    <sheet name="Integrated Waste Engineer" sheetId="123" r:id="rId122"/>
    <sheet name="Integrated Waste Equipment Oper" sheetId="124" r:id="rId123"/>
    <sheet name="Integrated Waste Gatekeeper" sheetId="125" r:id="rId124"/>
    <sheet name="Integrated Waste HH Haz Wst Tec" sheetId="126" r:id="rId125"/>
    <sheet name="Integrated Waste Manager" sheetId="127" r:id="rId126"/>
    <sheet name="Integrated Waste Operations For" sheetId="128" r:id="rId127"/>
    <sheet name="Integrated Waste Operations Sup" sheetId="129" r:id="rId128"/>
    <sheet name="Integrated Waste Worker II" sheetId="130" r:id="rId129"/>
    <sheet name="Investigative Assistant" sheetId="131" r:id="rId130"/>
    <sheet name="IT Security Analyst" sheetId="132" r:id="rId131"/>
    <sheet name="IT Support Technician II" sheetId="133" r:id="rId132"/>
    <sheet name="Lead Custodian" sheetId="134" r:id="rId133"/>
    <sheet name="Legal Clerk II" sheetId="135" r:id="rId134"/>
    <sheet name="Library Assistant" sheetId="136" r:id="rId135"/>
    <sheet name="Library Branch Assistant" sheetId="137" r:id="rId136"/>
    <sheet name="Library Program Coordinator" sheetId="138" r:id="rId137"/>
    <sheet name="Licensed Clinical Social Worker" sheetId="139" r:id="rId138"/>
    <sheet name="Lieutenant" sheetId="140" r:id="rId139"/>
    <sheet name="Literacy Community Liaison" sheetId="141" r:id="rId140"/>
    <sheet name="Literacy Program Coordinator" sheetId="142" r:id="rId141"/>
    <sheet name="Mechanic II" sheetId="143" r:id="rId142"/>
    <sheet name="Medical Billing Specialist II" sheetId="144" r:id="rId143"/>
    <sheet name="Medical Records Technician" sheetId="145" r:id="rId144"/>
    <sheet name="MHSA Support Services Superviso" sheetId="146" r:id="rId145"/>
    <sheet name="Network Specialist II" sheetId="147" r:id="rId146"/>
    <sheet name="Network Specialist Manager" sheetId="148" r:id="rId147"/>
    <sheet name="Occupational Health Therapist I" sheetId="149" r:id="rId148"/>
    <sheet name="Office Technician II" sheetId="150" r:id="rId149"/>
    <sheet name="Paralegal" sheetId="151" r:id="rId150"/>
    <sheet name="Paralegal Criminal" sheetId="152" r:id="rId151"/>
    <sheet name="Permit Technician II" sheetId="153" r:id="rId152"/>
    <sheet name="Physical Therapist" sheetId="154" r:id="rId153"/>
    <sheet name="Planner II" sheetId="155" r:id="rId154"/>
    <sheet name="Plans Examiner II" sheetId="156" r:id="rId155"/>
    <sheet name="Principal Administrative Analys" sheetId="157" r:id="rId156"/>
    <sheet name="Probation Technician" sheetId="158" r:id="rId157"/>
    <sheet name="Program Coordinator II" sheetId="159" r:id="rId158"/>
    <sheet name="Program Supervisor" sheetId="160" r:id="rId159"/>
    <sheet name="Psychiatric Technician II" sheetId="161" r:id="rId160"/>
    <sheet name="Psychiatrist" sheetId="162" r:id="rId161"/>
    <sheet name="Public Access TV Manager" sheetId="163" r:id="rId162"/>
    <sheet name="Public Access TV Program Coordi" sheetId="164" r:id="rId163"/>
    <sheet name="Public Authority Manager" sheetId="165" r:id="rId164"/>
    <sheet name="Public Health Nurse II" sheetId="166" r:id="rId165"/>
    <sheet name="Public Works Analyst II" sheetId="167" r:id="rId166"/>
    <sheet name="Public Works Inspector II" sheetId="168" r:id="rId167"/>
    <sheet name="Public Works Project Manager" sheetId="169" r:id="rId168"/>
    <sheet name="Quality Management Specialist" sheetId="170" r:id="rId169"/>
    <sheet name="Recorder Clerk II" sheetId="171" r:id="rId170"/>
    <sheet name="Records Manager" sheetId="172" r:id="rId171"/>
    <sheet name="Road Maintenance Operations Sup" sheetId="173" r:id="rId172"/>
    <sheet name="Road Maintenance Worker II" sheetId="174" r:id="rId173"/>
    <sheet name="Road Superintendent" sheetId="175" r:id="rId174"/>
    <sheet name="Safety &amp; Training Specialist" sheetId="176" r:id="rId175"/>
    <sheet name="Screener Housing Program" sheetId="177" r:id="rId176"/>
    <sheet name="Senior Code Enforcement Officer" sheetId="178" r:id="rId177"/>
    <sheet name="Sergeant" sheetId="179" r:id="rId178"/>
    <sheet name="Sheriff" sheetId="180" r:id="rId179"/>
    <sheet name="Sheriff Recruit" sheetId="181" r:id="rId180"/>
    <sheet name="Sheriff Service Technician II" sheetId="182" r:id="rId181"/>
    <sheet name="Social Services Aide" sheetId="183" r:id="rId182"/>
    <sheet name="Social Services Supervisor II" sheetId="184" r:id="rId183"/>
    <sheet name="Social Worker II" sheetId="185" r:id="rId184"/>
    <sheet name="Staff Services Analyst" sheetId="186" r:id="rId185"/>
    <sheet name="Staff Services Specialist" sheetId="187" r:id="rId186"/>
    <sheet name="Substance Use Disorder Counselo" sheetId="188" r:id="rId187"/>
    <sheet name="Supervising Building Inspector" sheetId="189" r:id="rId188"/>
    <sheet name="Supervising Clinician" sheetId="190" r:id="rId189"/>
    <sheet name="Supervising Deputy Probation Of" sheetId="191" r:id="rId190"/>
    <sheet name="Supervising Plans Examiner" sheetId="192" r:id="rId191"/>
    <sheet name="Supervising Substance Use Disor" sheetId="193" r:id="rId192"/>
    <sheet name="System Support Technician" sheetId="194" r:id="rId193"/>
    <sheet name="Tax Technician II" sheetId="195" r:id="rId194"/>
    <sheet name="Technical Training Specialist" sheetId="196" r:id="rId195"/>
    <sheet name="Transportation Officer" sheetId="197" r:id="rId196"/>
    <sheet name="Treasurer Tax Collector" sheetId="198" r:id="rId197"/>
    <sheet name="Undersheriff" sheetId="199" r:id="rId198"/>
    <sheet name="Veterans Service Representativ" sheetId="200" r:id="rId199"/>
    <sheet name="Victim Witness Advocate II" sheetId="201" r:id="rId200"/>
    <sheet name="Victim Witness Coordinator" sheetId="202" r:id="rId201"/>
  </sheets>
  <definedNames>
    <definedName name="_xlnm._FilterDatabase" localSheetId="0" hidden="1">Summary!$A$1:$M$201</definedName>
    <definedName name="Index_Sheet_Kutools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Q4" i="4" l="1"/>
  <c r="G109" i="204" s="1"/>
  <c r="AQ4" i="5"/>
  <c r="G98" i="204" s="1"/>
  <c r="AQ4" i="6"/>
  <c r="G96" i="204" s="1"/>
  <c r="AQ4" i="7"/>
  <c r="G71" i="204" s="1"/>
  <c r="AQ4" i="8"/>
  <c r="G67" i="204" s="1"/>
  <c r="AQ4" i="9"/>
  <c r="G110" i="204" s="1"/>
  <c r="AQ4" i="10"/>
  <c r="G111" i="204" s="1"/>
  <c r="AQ4" i="11"/>
  <c r="G18" i="204" s="1"/>
  <c r="AQ4" i="12"/>
  <c r="G112" i="204" s="1"/>
  <c r="AQ4" i="13"/>
  <c r="G113" i="204" s="1"/>
  <c r="AQ4" i="14"/>
  <c r="G56" i="204" s="1"/>
  <c r="AQ4" i="15"/>
  <c r="G33" i="204" s="1"/>
  <c r="AQ4" i="16"/>
  <c r="G114" i="204" s="1"/>
  <c r="AQ4" i="17"/>
  <c r="G185" i="204" s="1"/>
  <c r="AQ4" i="18"/>
  <c r="G115" i="204" s="1"/>
  <c r="AQ4" i="19"/>
  <c r="G116" i="204" s="1"/>
  <c r="AQ4" i="20"/>
  <c r="G117" i="204" s="1"/>
  <c r="AQ4" i="21"/>
  <c r="G4" i="204" s="1"/>
  <c r="AQ4" i="22"/>
  <c r="G58" i="204" s="1"/>
  <c r="AQ4" i="23"/>
  <c r="G62" i="204" s="1"/>
  <c r="AQ4" i="24"/>
  <c r="G37" i="204" s="1"/>
  <c r="AQ4" i="25"/>
  <c r="G23" i="204" s="1"/>
  <c r="AQ4" i="26"/>
  <c r="G87" i="204" s="1"/>
  <c r="AQ4" i="27"/>
  <c r="G73" i="204" s="1"/>
  <c r="AQ4" i="28"/>
  <c r="G3" i="204" s="1"/>
  <c r="AQ4" i="29"/>
  <c r="G34" i="204" s="1"/>
  <c r="AQ4" i="30"/>
  <c r="G2" i="204" s="1"/>
  <c r="AQ4" i="31"/>
  <c r="G118" i="204" s="1"/>
  <c r="AQ4" i="32"/>
  <c r="G80" i="204" s="1"/>
  <c r="AQ4" i="33"/>
  <c r="G119" i="204" s="1"/>
  <c r="AQ4" i="34"/>
  <c r="G102" i="204" s="1"/>
  <c r="AQ4" i="35"/>
  <c r="G120" i="204" s="1"/>
  <c r="AQ4" i="36"/>
  <c r="G51" i="204" s="1"/>
  <c r="AQ4" i="37"/>
  <c r="G13" i="204" s="1"/>
  <c r="AQ4" i="38"/>
  <c r="G54" i="204" s="1"/>
  <c r="AQ4" i="39"/>
  <c r="G11" i="204" s="1"/>
  <c r="AQ4" i="40"/>
  <c r="G121" i="204" s="1"/>
  <c r="AQ4" i="41"/>
  <c r="G95" i="204" s="1"/>
  <c r="AQ4" i="42"/>
  <c r="G122" i="204" s="1"/>
  <c r="AQ4" i="43"/>
  <c r="G123" i="204" s="1"/>
  <c r="AQ4" i="44"/>
  <c r="G124" i="204" s="1"/>
  <c r="AQ4" i="45"/>
  <c r="G125" i="204" s="1"/>
  <c r="AQ4" i="46"/>
  <c r="G126" i="204" s="1"/>
  <c r="AQ4" i="47"/>
  <c r="G6" i="204" s="1"/>
  <c r="AQ4" i="48"/>
  <c r="G106" i="204" s="1"/>
  <c r="AQ4" i="49"/>
  <c r="G186" i="204" s="1"/>
  <c r="AQ4" i="50"/>
  <c r="G187" i="204" s="1"/>
  <c r="AQ4" i="51"/>
  <c r="G188" i="204" s="1"/>
  <c r="AQ4" i="52"/>
  <c r="G189" i="204" s="1"/>
  <c r="AQ4" i="53"/>
  <c r="G190" i="204" s="1"/>
  <c r="AQ4" i="54"/>
  <c r="G10" i="204" s="1"/>
  <c r="AQ4" i="55"/>
  <c r="G88" i="204" s="1"/>
  <c r="AQ4" i="56"/>
  <c r="G5" i="204" s="1"/>
  <c r="AQ4" i="57"/>
  <c r="G12" i="204" s="1"/>
  <c r="AQ4" i="58"/>
  <c r="G14" i="204" s="1"/>
  <c r="AQ4" i="59"/>
  <c r="G36" i="204" s="1"/>
  <c r="AQ4" i="60"/>
  <c r="G197" i="204" s="1"/>
  <c r="AQ4" i="61"/>
  <c r="G97" i="204" s="1"/>
  <c r="AQ4" i="62"/>
  <c r="G46" i="204" s="1"/>
  <c r="AQ4" i="63"/>
  <c r="G68" i="204" s="1"/>
  <c r="AQ4" i="64"/>
  <c r="G42" i="204" s="1"/>
  <c r="AQ4" i="65"/>
  <c r="G94" i="204" s="1"/>
  <c r="AQ4" i="66"/>
  <c r="G38" i="204" s="1"/>
  <c r="AQ4" i="67"/>
  <c r="G57" i="204" s="1"/>
  <c r="AQ4" i="68"/>
  <c r="G72" i="204" s="1"/>
  <c r="AQ4" i="69"/>
  <c r="G31" i="204" s="1"/>
  <c r="AQ4" i="70"/>
  <c r="G65" i="204" s="1"/>
  <c r="AQ4" i="71"/>
  <c r="G48" i="204" s="1"/>
  <c r="AQ4" i="72"/>
  <c r="G191" i="204" s="1"/>
  <c r="AQ4" i="73"/>
  <c r="G192" i="204" s="1"/>
  <c r="AQ4" i="74"/>
  <c r="G127" i="204" s="1"/>
  <c r="AQ4" i="75"/>
  <c r="G105" i="204" s="1"/>
  <c r="AQ4" i="76"/>
  <c r="G41" i="204" s="1"/>
  <c r="AQ4" i="77"/>
  <c r="G49" i="204" s="1"/>
  <c r="AQ4" i="78"/>
  <c r="G81" i="204" s="1"/>
  <c r="AQ4" i="79"/>
  <c r="G70" i="204" s="1"/>
  <c r="AQ4" i="80"/>
  <c r="G17" i="204" s="1"/>
  <c r="AQ4" i="81"/>
  <c r="G83" i="204" s="1"/>
  <c r="AQ4" i="82"/>
  <c r="G15" i="204" s="1"/>
  <c r="AQ4" i="83"/>
  <c r="G26" i="204" s="1"/>
  <c r="AQ4" i="84"/>
  <c r="G16" i="204" s="1"/>
  <c r="AQ4" i="85"/>
  <c r="G193" i="204" s="1"/>
  <c r="AQ4" i="86"/>
  <c r="G7" i="204" s="1"/>
  <c r="AQ4" i="87"/>
  <c r="G108" i="204" s="1"/>
  <c r="AQ4" i="88"/>
  <c r="G198" i="204" s="1"/>
  <c r="AQ4" i="89"/>
  <c r="G128" i="204" s="1"/>
  <c r="AQ4" i="90"/>
  <c r="G129" i="204" s="1"/>
  <c r="AQ4" i="91"/>
  <c r="G24" i="204" s="1"/>
  <c r="AQ4" i="92"/>
  <c r="G85" i="204" s="1"/>
  <c r="AQ4" i="93"/>
  <c r="G77" i="204" s="1"/>
  <c r="AQ4" i="94"/>
  <c r="G130" i="204" s="1"/>
  <c r="AQ4" i="95"/>
  <c r="G131" i="204" s="1"/>
  <c r="AQ4" i="96"/>
  <c r="G27" i="204" s="1"/>
  <c r="AQ4" i="97"/>
  <c r="G132" i="204" s="1"/>
  <c r="AQ4" i="98"/>
  <c r="G89" i="204" s="1"/>
  <c r="AQ4" i="99"/>
  <c r="G84" i="204" s="1"/>
  <c r="AQ4" i="100"/>
  <c r="G133" i="204" s="1"/>
  <c r="AQ4" i="101"/>
  <c r="G134" i="204" s="1"/>
  <c r="AQ4" i="102"/>
  <c r="G19" i="204" s="1"/>
  <c r="AQ4" i="103"/>
  <c r="G135" i="204" s="1"/>
  <c r="AQ4" i="104"/>
  <c r="G86" i="204" s="1"/>
  <c r="AQ4" i="105"/>
  <c r="G20" i="204" s="1"/>
  <c r="AQ4" i="106"/>
  <c r="G55" i="204" s="1"/>
  <c r="AQ4" i="107"/>
  <c r="G53" i="204" s="1"/>
  <c r="AQ4" i="108"/>
  <c r="G136" i="204" s="1"/>
  <c r="AQ4" i="109"/>
  <c r="G137" i="204" s="1"/>
  <c r="AQ4" i="110"/>
  <c r="G90" i="204" s="1"/>
  <c r="AQ4" i="111"/>
  <c r="G138" i="204" s="1"/>
  <c r="AQ4" i="112"/>
  <c r="G64" i="204" s="1"/>
  <c r="AQ4" i="113"/>
  <c r="G139" i="204" s="1"/>
  <c r="AQ4" i="114"/>
  <c r="G140" i="204" s="1"/>
  <c r="AQ4" i="115"/>
  <c r="G141" i="204" s="1"/>
  <c r="AQ4" i="116"/>
  <c r="G59" i="204" s="1"/>
  <c r="AQ4" i="117"/>
  <c r="G142" i="204" s="1"/>
  <c r="AQ4" i="118"/>
  <c r="G75" i="204" s="1"/>
  <c r="AQ4" i="119"/>
  <c r="G40" i="204" s="1"/>
  <c r="AQ4" i="120"/>
  <c r="G69" i="204" s="1"/>
  <c r="AQ4" i="121"/>
  <c r="G44" i="204" s="1"/>
  <c r="AQ4" i="122"/>
  <c r="G101" i="204" s="1"/>
  <c r="AQ4" i="123"/>
  <c r="G78" i="204" s="1"/>
  <c r="AQ4" i="124"/>
  <c r="G143" i="204" s="1"/>
  <c r="AQ4" i="125"/>
  <c r="G144" i="204" s="1"/>
  <c r="AQ4" i="126"/>
  <c r="G145" i="204" s="1"/>
  <c r="AQ4" i="127"/>
  <c r="G25" i="204" s="1"/>
  <c r="AQ4" i="128"/>
  <c r="G146" i="204" s="1"/>
  <c r="AQ4" i="129"/>
  <c r="G99" i="204" s="1"/>
  <c r="AQ4" i="130"/>
  <c r="G147" i="204" s="1"/>
  <c r="AQ4" i="131"/>
  <c r="G194" i="204" s="1"/>
  <c r="AQ4" i="132"/>
  <c r="G82" i="204" s="1"/>
  <c r="AQ4" i="133"/>
  <c r="G148" i="204" s="1"/>
  <c r="AQ4" i="134"/>
  <c r="G149" i="204" s="1"/>
  <c r="AQ4" i="135"/>
  <c r="G150" i="204" s="1"/>
  <c r="AQ4" i="136"/>
  <c r="G151" i="204" s="1"/>
  <c r="AQ4" i="137"/>
  <c r="G152" i="204" s="1"/>
  <c r="AQ4" i="138"/>
  <c r="G153" i="204" s="1"/>
  <c r="AQ4" i="139"/>
  <c r="G29" i="204" s="1"/>
  <c r="AQ4" i="140"/>
  <c r="G103" i="204" s="1"/>
  <c r="AQ4" i="141"/>
  <c r="G154" i="204" s="1"/>
  <c r="AQ4" i="142"/>
  <c r="G155" i="204" s="1"/>
  <c r="AQ4" i="143"/>
  <c r="G156" i="204" s="1"/>
  <c r="AQ4" i="144"/>
  <c r="G157" i="204" s="1"/>
  <c r="AQ4" i="145"/>
  <c r="G158" i="204" s="1"/>
  <c r="AQ4" i="146"/>
  <c r="G76" i="204" s="1"/>
  <c r="AQ4" i="147"/>
  <c r="G159" i="204" s="1"/>
  <c r="AQ4" i="148"/>
  <c r="G50" i="204" s="1"/>
  <c r="AQ4" i="149"/>
  <c r="G160" i="204" s="1"/>
  <c r="AQ4" i="150"/>
  <c r="G161" i="204" s="1"/>
  <c r="AQ4" i="151"/>
  <c r="G93" i="204" s="1"/>
  <c r="AQ4" i="152"/>
  <c r="G195" i="204" s="1"/>
  <c r="AQ4" i="153"/>
  <c r="G162" i="204" s="1"/>
  <c r="AQ4" i="154"/>
  <c r="G163" i="204" s="1"/>
  <c r="AQ4" i="155"/>
  <c r="G164" i="204" s="1"/>
  <c r="AQ4" i="156"/>
  <c r="G165" i="204" s="1"/>
  <c r="AQ4" i="157"/>
  <c r="G61" i="204" s="1"/>
  <c r="AQ4" i="158"/>
  <c r="G166" i="204" s="1"/>
  <c r="AQ4" i="159"/>
  <c r="G167" i="204" s="1"/>
  <c r="AQ4" i="160"/>
  <c r="G100" i="204" s="1"/>
  <c r="AQ4" i="161"/>
  <c r="G168" i="204" s="1"/>
  <c r="AQ4" i="162"/>
  <c r="G74" i="204" s="1"/>
  <c r="AQ4" i="163"/>
  <c r="G22" i="204" s="1"/>
  <c r="AQ4" i="164"/>
  <c r="G169" i="204" s="1"/>
  <c r="AQ4" i="165"/>
  <c r="G63" i="204" s="1"/>
  <c r="AQ4" i="166"/>
  <c r="G170" i="204" s="1"/>
  <c r="AQ4" i="167"/>
  <c r="G171" i="204" s="1"/>
  <c r="AQ4" i="168"/>
  <c r="G172" i="204" s="1"/>
  <c r="AQ4" i="169"/>
  <c r="G60" i="204" s="1"/>
  <c r="AQ4" i="170"/>
  <c r="G173" i="204" s="1"/>
  <c r="AQ4" i="171"/>
  <c r="G174" i="204" s="1"/>
  <c r="AQ4" i="172"/>
  <c r="G196" i="204" s="1"/>
  <c r="AQ4" i="173"/>
  <c r="G92" i="204" s="1"/>
  <c r="AQ4" i="174"/>
  <c r="G175" i="204" s="1"/>
  <c r="AQ4" i="175"/>
  <c r="G39" i="204" s="1"/>
  <c r="AQ4" i="176"/>
  <c r="G28" i="204" s="1"/>
  <c r="AQ4" i="177"/>
  <c r="G176" i="204" s="1"/>
  <c r="AQ4" i="178"/>
  <c r="G35" i="204" s="1"/>
  <c r="AQ4" i="179"/>
  <c r="G107" i="204" s="1"/>
  <c r="AQ4" i="180"/>
  <c r="G8" i="204" s="1"/>
  <c r="AQ4" i="181"/>
  <c r="G104" i="204" s="1"/>
  <c r="AQ4" i="182"/>
  <c r="G199" i="204" s="1"/>
  <c r="AQ4" i="183"/>
  <c r="G177" i="204" s="1"/>
  <c r="AQ4" i="184"/>
  <c r="G32" i="204" s="1"/>
  <c r="AQ4" i="185"/>
  <c r="G178" i="204" s="1"/>
  <c r="AQ4" i="186"/>
  <c r="G30" i="204" s="1"/>
  <c r="AQ4" i="187"/>
  <c r="G52" i="204" s="1"/>
  <c r="AQ4" i="188"/>
  <c r="G179" i="204" s="1"/>
  <c r="AQ4" i="189"/>
  <c r="G45" i="204" s="1"/>
  <c r="AQ4" i="190"/>
  <c r="G66" i="204" s="1"/>
  <c r="AQ4" i="191"/>
  <c r="G91" i="204" s="1"/>
  <c r="AQ4" i="192"/>
  <c r="G47" i="204" s="1"/>
  <c r="AQ4" i="193"/>
  <c r="G79" i="204" s="1"/>
  <c r="AQ4" i="194"/>
  <c r="G180" i="204" s="1"/>
  <c r="AQ4" i="195"/>
  <c r="G181" i="204" s="1"/>
  <c r="AQ4" i="196"/>
  <c r="G182" i="204" s="1"/>
  <c r="AQ4" i="197"/>
  <c r="G183" i="204" s="1"/>
  <c r="AQ4" i="198"/>
  <c r="G9" i="204" s="1"/>
  <c r="AQ4" i="199"/>
  <c r="G21" i="204" s="1"/>
  <c r="AQ4" i="200"/>
  <c r="G184" i="204" s="1"/>
  <c r="AQ4" i="201"/>
  <c r="G201" i="204" s="1"/>
  <c r="AQ4" i="202"/>
  <c r="G200" i="204" s="1"/>
  <c r="AQ4" i="3"/>
  <c r="G43" i="204" s="1"/>
  <c r="AO4" i="4"/>
  <c r="E109" i="204" s="1"/>
  <c r="AO4" i="5"/>
  <c r="E98" i="204" s="1"/>
  <c r="AO4" i="6"/>
  <c r="E96" i="204" s="1"/>
  <c r="AO4" i="7"/>
  <c r="E71" i="204" s="1"/>
  <c r="AO4" i="8"/>
  <c r="E67" i="204" s="1"/>
  <c r="AO4" i="9"/>
  <c r="E110" i="204" s="1"/>
  <c r="AO4" i="10"/>
  <c r="E111" i="204" s="1"/>
  <c r="AO4" i="11"/>
  <c r="E18" i="204" s="1"/>
  <c r="AO4" i="12"/>
  <c r="E112" i="204" s="1"/>
  <c r="AO4" i="13"/>
  <c r="E113" i="204" s="1"/>
  <c r="AO4" i="14"/>
  <c r="E56" i="204" s="1"/>
  <c r="AO4" i="15"/>
  <c r="E33" i="204" s="1"/>
  <c r="AO4" i="16"/>
  <c r="E114" i="204" s="1"/>
  <c r="AO4" i="17"/>
  <c r="E185" i="204" s="1"/>
  <c r="AO4" i="18"/>
  <c r="E115" i="204" s="1"/>
  <c r="AO4" i="19"/>
  <c r="E116" i="204" s="1"/>
  <c r="AO4" i="20"/>
  <c r="E117" i="204" s="1"/>
  <c r="AO4" i="21"/>
  <c r="E4" i="204" s="1"/>
  <c r="AO4" i="22"/>
  <c r="E58" i="204" s="1"/>
  <c r="AO4" i="23"/>
  <c r="E62" i="204" s="1"/>
  <c r="AO4" i="24"/>
  <c r="E37" i="204" s="1"/>
  <c r="AO4" i="25"/>
  <c r="E23" i="204" s="1"/>
  <c r="AO4" i="26"/>
  <c r="E87" i="204" s="1"/>
  <c r="AO4" i="27"/>
  <c r="E73" i="204" s="1"/>
  <c r="AO4" i="28"/>
  <c r="E3" i="204" s="1"/>
  <c r="AO4" i="29"/>
  <c r="E34" i="204" s="1"/>
  <c r="AO4" i="30"/>
  <c r="E2" i="204" s="1"/>
  <c r="AO4" i="31"/>
  <c r="E118" i="204" s="1"/>
  <c r="AO4" i="32"/>
  <c r="E80" i="204" s="1"/>
  <c r="AO4" i="33"/>
  <c r="E119" i="204" s="1"/>
  <c r="AO4" i="34"/>
  <c r="E102" i="204" s="1"/>
  <c r="AO4" i="35"/>
  <c r="E120" i="204" s="1"/>
  <c r="AO4" i="36"/>
  <c r="E51" i="204" s="1"/>
  <c r="AO4" i="37"/>
  <c r="E13" i="204" s="1"/>
  <c r="AO4" i="38"/>
  <c r="E54" i="204" s="1"/>
  <c r="AO4" i="39"/>
  <c r="E11" i="204" s="1"/>
  <c r="AO4" i="40"/>
  <c r="E121" i="204" s="1"/>
  <c r="AO4" i="41"/>
  <c r="E95" i="204" s="1"/>
  <c r="AO4" i="42"/>
  <c r="E122" i="204" s="1"/>
  <c r="AO4" i="43"/>
  <c r="E123" i="204" s="1"/>
  <c r="AO4" i="44"/>
  <c r="E124" i="204" s="1"/>
  <c r="AO4" i="45"/>
  <c r="E125" i="204" s="1"/>
  <c r="AO4" i="46"/>
  <c r="E126" i="204" s="1"/>
  <c r="AO4" i="47"/>
  <c r="E6" i="204" s="1"/>
  <c r="AO4" i="48"/>
  <c r="E106" i="204" s="1"/>
  <c r="AO4" i="49"/>
  <c r="E186" i="204" s="1"/>
  <c r="AO4" i="50"/>
  <c r="E187" i="204" s="1"/>
  <c r="AO4" i="51"/>
  <c r="E188" i="204" s="1"/>
  <c r="AO4" i="52"/>
  <c r="E189" i="204" s="1"/>
  <c r="AO4" i="53"/>
  <c r="E190" i="204" s="1"/>
  <c r="AO4" i="54"/>
  <c r="E10" i="204" s="1"/>
  <c r="AO4" i="55"/>
  <c r="E88" i="204" s="1"/>
  <c r="AO4" i="56"/>
  <c r="E5" i="204" s="1"/>
  <c r="AO4" i="57"/>
  <c r="E12" i="204" s="1"/>
  <c r="AO4" i="58"/>
  <c r="E14" i="204" s="1"/>
  <c r="AO4" i="59"/>
  <c r="E36" i="204" s="1"/>
  <c r="AO4" i="60"/>
  <c r="E197" i="204" s="1"/>
  <c r="AO4" i="61"/>
  <c r="E97" i="204" s="1"/>
  <c r="AO4" i="62"/>
  <c r="E46" i="204" s="1"/>
  <c r="AO4" i="63"/>
  <c r="E68" i="204" s="1"/>
  <c r="AO4" i="64"/>
  <c r="E42" i="204" s="1"/>
  <c r="AO4" i="65"/>
  <c r="E94" i="204" s="1"/>
  <c r="AO4" i="66"/>
  <c r="E38" i="204" s="1"/>
  <c r="AO4" i="67"/>
  <c r="E57" i="204" s="1"/>
  <c r="AO4" i="68"/>
  <c r="E72" i="204" s="1"/>
  <c r="AO4" i="69"/>
  <c r="E31" i="204" s="1"/>
  <c r="AO4" i="70"/>
  <c r="E65" i="204" s="1"/>
  <c r="AO4" i="71"/>
  <c r="E48" i="204" s="1"/>
  <c r="AO4" i="72"/>
  <c r="E191" i="204" s="1"/>
  <c r="AO4" i="73"/>
  <c r="E192" i="204" s="1"/>
  <c r="AO4" i="74"/>
  <c r="E127" i="204" s="1"/>
  <c r="AO4" i="75"/>
  <c r="E105" i="204" s="1"/>
  <c r="AO4" i="76"/>
  <c r="E41" i="204" s="1"/>
  <c r="AO4" i="77"/>
  <c r="E49" i="204" s="1"/>
  <c r="AO4" i="78"/>
  <c r="E81" i="204" s="1"/>
  <c r="AO4" i="79"/>
  <c r="E70" i="204" s="1"/>
  <c r="AO4" i="80"/>
  <c r="E17" i="204" s="1"/>
  <c r="AO4" i="81"/>
  <c r="E83" i="204" s="1"/>
  <c r="AO4" i="82"/>
  <c r="E15" i="204" s="1"/>
  <c r="AO4" i="83"/>
  <c r="E26" i="204" s="1"/>
  <c r="AO4" i="84"/>
  <c r="E16" i="204" s="1"/>
  <c r="AO4" i="85"/>
  <c r="E193" i="204" s="1"/>
  <c r="AO4" i="86"/>
  <c r="E7" i="204" s="1"/>
  <c r="AO4" i="87"/>
  <c r="E108" i="204" s="1"/>
  <c r="AO4" i="88"/>
  <c r="E198" i="204" s="1"/>
  <c r="AO4" i="89"/>
  <c r="E128" i="204" s="1"/>
  <c r="AO4" i="90"/>
  <c r="E129" i="204" s="1"/>
  <c r="AO4" i="91"/>
  <c r="E24" i="204" s="1"/>
  <c r="AO4" i="92"/>
  <c r="E85" i="204" s="1"/>
  <c r="AO4" i="93"/>
  <c r="E77" i="204" s="1"/>
  <c r="AO4" i="94"/>
  <c r="E130" i="204" s="1"/>
  <c r="AO4" i="95"/>
  <c r="E131" i="204" s="1"/>
  <c r="AO4" i="96"/>
  <c r="E27" i="204" s="1"/>
  <c r="AO4" i="97"/>
  <c r="E132" i="204" s="1"/>
  <c r="AO4" i="98"/>
  <c r="E89" i="204" s="1"/>
  <c r="AO4" i="99"/>
  <c r="E84" i="204" s="1"/>
  <c r="AO4" i="100"/>
  <c r="E133" i="204" s="1"/>
  <c r="AO4" i="101"/>
  <c r="E134" i="204" s="1"/>
  <c r="AO4" i="102"/>
  <c r="E19" i="204" s="1"/>
  <c r="AO4" i="103"/>
  <c r="E135" i="204" s="1"/>
  <c r="AO4" i="104"/>
  <c r="E86" i="204" s="1"/>
  <c r="AO4" i="105"/>
  <c r="E20" i="204" s="1"/>
  <c r="AO4" i="106"/>
  <c r="E55" i="204" s="1"/>
  <c r="AO4" i="107"/>
  <c r="E53" i="204" s="1"/>
  <c r="AO4" i="108"/>
  <c r="E136" i="204" s="1"/>
  <c r="AO4" i="109"/>
  <c r="E137" i="204" s="1"/>
  <c r="AO4" i="110"/>
  <c r="E90" i="204" s="1"/>
  <c r="AO4" i="111"/>
  <c r="E138" i="204" s="1"/>
  <c r="AO4" i="112"/>
  <c r="E64" i="204" s="1"/>
  <c r="AO4" i="113"/>
  <c r="E139" i="204" s="1"/>
  <c r="AO4" i="114"/>
  <c r="E140" i="204" s="1"/>
  <c r="AO4" i="115"/>
  <c r="E141" i="204" s="1"/>
  <c r="AO4" i="116"/>
  <c r="E59" i="204" s="1"/>
  <c r="AO4" i="117"/>
  <c r="E142" i="204" s="1"/>
  <c r="AO4" i="118"/>
  <c r="E75" i="204" s="1"/>
  <c r="AO4" i="119"/>
  <c r="E40" i="204" s="1"/>
  <c r="AO4" i="120"/>
  <c r="E69" i="204" s="1"/>
  <c r="AO4" i="121"/>
  <c r="E44" i="204" s="1"/>
  <c r="AO4" i="122"/>
  <c r="E101" i="204" s="1"/>
  <c r="AO4" i="123"/>
  <c r="E78" i="204" s="1"/>
  <c r="AO4" i="124"/>
  <c r="E143" i="204" s="1"/>
  <c r="AO4" i="125"/>
  <c r="E144" i="204" s="1"/>
  <c r="AO4" i="126"/>
  <c r="E145" i="204" s="1"/>
  <c r="AO4" i="127"/>
  <c r="E25" i="204" s="1"/>
  <c r="AO4" i="128"/>
  <c r="E146" i="204" s="1"/>
  <c r="AO4" i="129"/>
  <c r="E99" i="204" s="1"/>
  <c r="AO4" i="130"/>
  <c r="E147" i="204" s="1"/>
  <c r="AO4" i="131"/>
  <c r="E194" i="204" s="1"/>
  <c r="AO4" i="132"/>
  <c r="E82" i="204" s="1"/>
  <c r="AO4" i="133"/>
  <c r="E148" i="204" s="1"/>
  <c r="AO4" i="134"/>
  <c r="E149" i="204" s="1"/>
  <c r="AO4" i="135"/>
  <c r="E150" i="204" s="1"/>
  <c r="AO4" i="136"/>
  <c r="E151" i="204" s="1"/>
  <c r="AO4" i="137"/>
  <c r="E152" i="204" s="1"/>
  <c r="AO4" i="138"/>
  <c r="E153" i="204" s="1"/>
  <c r="AO4" i="139"/>
  <c r="E29" i="204" s="1"/>
  <c r="AO4" i="140"/>
  <c r="E103" i="204" s="1"/>
  <c r="AO4" i="141"/>
  <c r="E154" i="204" s="1"/>
  <c r="AO4" i="142"/>
  <c r="E155" i="204" s="1"/>
  <c r="AO4" i="143"/>
  <c r="E156" i="204" s="1"/>
  <c r="AO4" i="144"/>
  <c r="E157" i="204" s="1"/>
  <c r="AO4" i="145"/>
  <c r="E158" i="204" s="1"/>
  <c r="AO4" i="146"/>
  <c r="E76" i="204" s="1"/>
  <c r="AO4" i="147"/>
  <c r="E159" i="204" s="1"/>
  <c r="AO4" i="148"/>
  <c r="E50" i="204" s="1"/>
  <c r="AO4" i="149"/>
  <c r="E160" i="204" s="1"/>
  <c r="AO4" i="150"/>
  <c r="E161" i="204" s="1"/>
  <c r="AO4" i="151"/>
  <c r="E93" i="204" s="1"/>
  <c r="AO4" i="152"/>
  <c r="E195" i="204" s="1"/>
  <c r="AO4" i="153"/>
  <c r="E162" i="204" s="1"/>
  <c r="AO4" i="154"/>
  <c r="E163" i="204" s="1"/>
  <c r="AO4" i="155"/>
  <c r="E164" i="204" s="1"/>
  <c r="AO4" i="156"/>
  <c r="E165" i="204" s="1"/>
  <c r="AO4" i="157"/>
  <c r="E61" i="204" s="1"/>
  <c r="AO4" i="158"/>
  <c r="E166" i="204" s="1"/>
  <c r="AO4" i="159"/>
  <c r="E167" i="204" s="1"/>
  <c r="AO4" i="160"/>
  <c r="E100" i="204" s="1"/>
  <c r="AO4" i="161"/>
  <c r="E168" i="204" s="1"/>
  <c r="AO4" i="162"/>
  <c r="E74" i="204" s="1"/>
  <c r="AO4" i="163"/>
  <c r="E22" i="204" s="1"/>
  <c r="AO4" i="164"/>
  <c r="E169" i="204" s="1"/>
  <c r="AO4" i="165"/>
  <c r="E63" i="204" s="1"/>
  <c r="AO4" i="166"/>
  <c r="E170" i="204" s="1"/>
  <c r="AO4" i="167"/>
  <c r="E171" i="204" s="1"/>
  <c r="AO4" i="168"/>
  <c r="E172" i="204" s="1"/>
  <c r="AO4" i="169"/>
  <c r="E60" i="204" s="1"/>
  <c r="AO4" i="170"/>
  <c r="E173" i="204" s="1"/>
  <c r="AO4" i="171"/>
  <c r="E174" i="204" s="1"/>
  <c r="AO4" i="172"/>
  <c r="E196" i="204" s="1"/>
  <c r="AO4" i="173"/>
  <c r="E92" i="204" s="1"/>
  <c r="AO4" i="174"/>
  <c r="E175" i="204" s="1"/>
  <c r="AO4" i="175"/>
  <c r="E39" i="204" s="1"/>
  <c r="AO4" i="176"/>
  <c r="E28" i="204" s="1"/>
  <c r="AO4" i="177"/>
  <c r="E176" i="204" s="1"/>
  <c r="AO4" i="178"/>
  <c r="E35" i="204" s="1"/>
  <c r="AO4" i="179"/>
  <c r="E107" i="204" s="1"/>
  <c r="AO4" i="180"/>
  <c r="E8" i="204" s="1"/>
  <c r="AO4" i="181"/>
  <c r="E104" i="204" s="1"/>
  <c r="AO4" i="182"/>
  <c r="E199" i="204" s="1"/>
  <c r="AO4" i="183"/>
  <c r="E177" i="204" s="1"/>
  <c r="AO4" i="184"/>
  <c r="E32" i="204" s="1"/>
  <c r="AO4" i="185"/>
  <c r="E178" i="204" s="1"/>
  <c r="AO4" i="186"/>
  <c r="E30" i="204" s="1"/>
  <c r="AO4" i="187"/>
  <c r="E52" i="204" s="1"/>
  <c r="AO4" i="188"/>
  <c r="E179" i="204" s="1"/>
  <c r="AO4" i="189"/>
  <c r="E45" i="204" s="1"/>
  <c r="AO4" i="190"/>
  <c r="E66" i="204" s="1"/>
  <c r="AO4" i="191"/>
  <c r="E91" i="204" s="1"/>
  <c r="AO4" i="192"/>
  <c r="E47" i="204" s="1"/>
  <c r="AO4" i="193"/>
  <c r="E79" i="204" s="1"/>
  <c r="AO4" i="194"/>
  <c r="E180" i="204" s="1"/>
  <c r="AO4" i="195"/>
  <c r="E181" i="204" s="1"/>
  <c r="AO4" i="196"/>
  <c r="E182" i="204" s="1"/>
  <c r="AO4" i="197"/>
  <c r="E183" i="204" s="1"/>
  <c r="AO4" i="198"/>
  <c r="E9" i="204" s="1"/>
  <c r="AO4" i="199"/>
  <c r="E21" i="204" s="1"/>
  <c r="AO4" i="200"/>
  <c r="E184" i="204" s="1"/>
  <c r="AO4" i="201"/>
  <c r="E201" i="204" s="1"/>
  <c r="AO4" i="202"/>
  <c r="E200" i="204" s="1"/>
  <c r="AO4" i="3"/>
  <c r="E43" i="204" s="1"/>
  <c r="AM4" i="4"/>
  <c r="C109" i="204" s="1"/>
  <c r="AM4" i="5"/>
  <c r="C98" i="204" s="1"/>
  <c r="AM4" i="6"/>
  <c r="C96" i="204" s="1"/>
  <c r="AM4" i="7"/>
  <c r="C71" i="204" s="1"/>
  <c r="AM4" i="8"/>
  <c r="C67" i="204" s="1"/>
  <c r="AM4" i="9"/>
  <c r="C110" i="204" s="1"/>
  <c r="AM4" i="10"/>
  <c r="C111" i="204" s="1"/>
  <c r="AM4" i="11"/>
  <c r="C18" i="204" s="1"/>
  <c r="AM4" i="12"/>
  <c r="C112" i="204" s="1"/>
  <c r="AM4" i="13"/>
  <c r="C113" i="204" s="1"/>
  <c r="AM4" i="14"/>
  <c r="C56" i="204" s="1"/>
  <c r="AM4" i="15"/>
  <c r="C33" i="204" s="1"/>
  <c r="AM4" i="16"/>
  <c r="C114" i="204" s="1"/>
  <c r="AM4" i="17"/>
  <c r="C185" i="204" s="1"/>
  <c r="AM4" i="18"/>
  <c r="C115" i="204" s="1"/>
  <c r="AM4" i="19"/>
  <c r="C116" i="204" s="1"/>
  <c r="AM4" i="20"/>
  <c r="C117" i="204" s="1"/>
  <c r="AM4" i="21"/>
  <c r="C4" i="204" s="1"/>
  <c r="AM4" i="22"/>
  <c r="C58" i="204" s="1"/>
  <c r="AM4" i="23"/>
  <c r="C62" i="204" s="1"/>
  <c r="AM4" i="24"/>
  <c r="C37" i="204" s="1"/>
  <c r="AM4" i="25"/>
  <c r="C23" i="204" s="1"/>
  <c r="AM4" i="26"/>
  <c r="C87" i="204" s="1"/>
  <c r="AM4" i="27"/>
  <c r="C73" i="204" s="1"/>
  <c r="AM4" i="28"/>
  <c r="C3" i="204" s="1"/>
  <c r="AM4" i="29"/>
  <c r="C34" i="204" s="1"/>
  <c r="AM4" i="30"/>
  <c r="C2" i="204" s="1"/>
  <c r="AM4" i="31"/>
  <c r="C118" i="204" s="1"/>
  <c r="AM4" i="32"/>
  <c r="C80" i="204" s="1"/>
  <c r="AM4" i="33"/>
  <c r="C119" i="204" s="1"/>
  <c r="AM4" i="34"/>
  <c r="C102" i="204" s="1"/>
  <c r="AM4" i="35"/>
  <c r="C120" i="204" s="1"/>
  <c r="AM4" i="36"/>
  <c r="C51" i="204" s="1"/>
  <c r="AM4" i="37"/>
  <c r="C13" i="204" s="1"/>
  <c r="AM4" i="38"/>
  <c r="C54" i="204" s="1"/>
  <c r="AM4" i="39"/>
  <c r="C11" i="204" s="1"/>
  <c r="AM4" i="40"/>
  <c r="C121" i="204" s="1"/>
  <c r="AM4" i="41"/>
  <c r="C95" i="204" s="1"/>
  <c r="AM4" i="42"/>
  <c r="C122" i="204" s="1"/>
  <c r="AM4" i="43"/>
  <c r="C123" i="204" s="1"/>
  <c r="AM4" i="44"/>
  <c r="C124" i="204" s="1"/>
  <c r="AM4" i="45"/>
  <c r="C125" i="204" s="1"/>
  <c r="AM4" i="46"/>
  <c r="C126" i="204" s="1"/>
  <c r="AM4" i="47"/>
  <c r="C6" i="204" s="1"/>
  <c r="AM4" i="48"/>
  <c r="C106" i="204" s="1"/>
  <c r="AM4" i="49"/>
  <c r="C186" i="204" s="1"/>
  <c r="AM4" i="50"/>
  <c r="C187" i="204" s="1"/>
  <c r="AM4" i="51"/>
  <c r="C188" i="204" s="1"/>
  <c r="AM4" i="52"/>
  <c r="C189" i="204" s="1"/>
  <c r="AM4" i="53"/>
  <c r="C190" i="204" s="1"/>
  <c r="AM4" i="54"/>
  <c r="C10" i="204" s="1"/>
  <c r="AM4" i="55"/>
  <c r="C88" i="204" s="1"/>
  <c r="AM4" i="56"/>
  <c r="C5" i="204" s="1"/>
  <c r="AM4" i="57"/>
  <c r="C12" i="204" s="1"/>
  <c r="AM4" i="58"/>
  <c r="C14" i="204" s="1"/>
  <c r="AM4" i="59"/>
  <c r="C36" i="204" s="1"/>
  <c r="AM4" i="60"/>
  <c r="C197" i="204" s="1"/>
  <c r="AM4" i="61"/>
  <c r="C97" i="204" s="1"/>
  <c r="AM4" i="62"/>
  <c r="C46" i="204" s="1"/>
  <c r="AM4" i="63"/>
  <c r="C68" i="204" s="1"/>
  <c r="AM4" i="64"/>
  <c r="C42" i="204" s="1"/>
  <c r="AM4" i="65"/>
  <c r="C94" i="204" s="1"/>
  <c r="AM4" i="66"/>
  <c r="C38" i="204" s="1"/>
  <c r="AM4" i="67"/>
  <c r="C57" i="204" s="1"/>
  <c r="AM4" i="68"/>
  <c r="C72" i="204" s="1"/>
  <c r="AM4" i="69"/>
  <c r="C31" i="204" s="1"/>
  <c r="AM4" i="70"/>
  <c r="C65" i="204" s="1"/>
  <c r="AM4" i="71"/>
  <c r="C48" i="204" s="1"/>
  <c r="AM4" i="72"/>
  <c r="C191" i="204" s="1"/>
  <c r="AM4" i="73"/>
  <c r="C192" i="204" s="1"/>
  <c r="AM4" i="74"/>
  <c r="C127" i="204" s="1"/>
  <c r="AM4" i="75"/>
  <c r="C105" i="204" s="1"/>
  <c r="AM4" i="76"/>
  <c r="C41" i="204" s="1"/>
  <c r="AM4" i="77"/>
  <c r="C49" i="204" s="1"/>
  <c r="AM4" i="78"/>
  <c r="C81" i="204" s="1"/>
  <c r="AM4" i="79"/>
  <c r="C70" i="204" s="1"/>
  <c r="AM4" i="80"/>
  <c r="C17" i="204" s="1"/>
  <c r="AM4" i="81"/>
  <c r="C83" i="204" s="1"/>
  <c r="AM4" i="82"/>
  <c r="C15" i="204" s="1"/>
  <c r="AM4" i="83"/>
  <c r="C26" i="204" s="1"/>
  <c r="AM4" i="84"/>
  <c r="C16" i="204" s="1"/>
  <c r="AM4" i="85"/>
  <c r="C193" i="204" s="1"/>
  <c r="AM4" i="86"/>
  <c r="C7" i="204" s="1"/>
  <c r="AM4" i="87"/>
  <c r="C108" i="204" s="1"/>
  <c r="AM4" i="88"/>
  <c r="C198" i="204" s="1"/>
  <c r="AM4" i="89"/>
  <c r="C128" i="204" s="1"/>
  <c r="AM4" i="90"/>
  <c r="C129" i="204" s="1"/>
  <c r="AM4" i="91"/>
  <c r="C24" i="204" s="1"/>
  <c r="AM4" i="92"/>
  <c r="C85" i="204" s="1"/>
  <c r="AM4" i="93"/>
  <c r="C77" i="204" s="1"/>
  <c r="AM4" i="94"/>
  <c r="C130" i="204" s="1"/>
  <c r="AM4" i="95"/>
  <c r="C131" i="204" s="1"/>
  <c r="AM4" i="96"/>
  <c r="C27" i="204" s="1"/>
  <c r="AM4" i="97"/>
  <c r="C132" i="204" s="1"/>
  <c r="AM4" i="98"/>
  <c r="C89" i="204" s="1"/>
  <c r="AM4" i="99"/>
  <c r="C84" i="204" s="1"/>
  <c r="AM4" i="100"/>
  <c r="C133" i="204" s="1"/>
  <c r="AM4" i="101"/>
  <c r="C134" i="204" s="1"/>
  <c r="AM4" i="102"/>
  <c r="C19" i="204" s="1"/>
  <c r="AM4" i="103"/>
  <c r="C135" i="204" s="1"/>
  <c r="AM4" i="104"/>
  <c r="C86" i="204" s="1"/>
  <c r="AM4" i="105"/>
  <c r="C20" i="204" s="1"/>
  <c r="AM4" i="106"/>
  <c r="C55" i="204" s="1"/>
  <c r="AM4" i="107"/>
  <c r="C53" i="204" s="1"/>
  <c r="AM4" i="108"/>
  <c r="C136" i="204" s="1"/>
  <c r="AM4" i="109"/>
  <c r="C137" i="204" s="1"/>
  <c r="AM4" i="110"/>
  <c r="C90" i="204" s="1"/>
  <c r="AM4" i="111"/>
  <c r="C138" i="204" s="1"/>
  <c r="AM4" i="112"/>
  <c r="C64" i="204" s="1"/>
  <c r="AM4" i="113"/>
  <c r="C139" i="204" s="1"/>
  <c r="AM4" i="114"/>
  <c r="C140" i="204" s="1"/>
  <c r="AM4" i="115"/>
  <c r="C141" i="204" s="1"/>
  <c r="AM4" i="116"/>
  <c r="C59" i="204" s="1"/>
  <c r="AM4" i="117"/>
  <c r="C142" i="204" s="1"/>
  <c r="AM4" i="118"/>
  <c r="C75" i="204" s="1"/>
  <c r="AM4" i="119"/>
  <c r="C40" i="204" s="1"/>
  <c r="AM4" i="120"/>
  <c r="C69" i="204" s="1"/>
  <c r="AM4" i="121"/>
  <c r="C44" i="204" s="1"/>
  <c r="AM4" i="122"/>
  <c r="C101" i="204" s="1"/>
  <c r="AM4" i="123"/>
  <c r="C78" i="204" s="1"/>
  <c r="AM4" i="124"/>
  <c r="C143" i="204" s="1"/>
  <c r="AM4" i="125"/>
  <c r="C144" i="204" s="1"/>
  <c r="AM4" i="126"/>
  <c r="C145" i="204" s="1"/>
  <c r="AM4" i="127"/>
  <c r="C25" i="204" s="1"/>
  <c r="AM4" i="128"/>
  <c r="C146" i="204" s="1"/>
  <c r="AM4" i="129"/>
  <c r="C99" i="204" s="1"/>
  <c r="AM4" i="130"/>
  <c r="C147" i="204" s="1"/>
  <c r="AM4" i="131"/>
  <c r="C194" i="204" s="1"/>
  <c r="AM4" i="132"/>
  <c r="C82" i="204" s="1"/>
  <c r="AM4" i="133"/>
  <c r="C148" i="204" s="1"/>
  <c r="AM4" i="134"/>
  <c r="C149" i="204" s="1"/>
  <c r="AM4" i="135"/>
  <c r="C150" i="204" s="1"/>
  <c r="AM4" i="136"/>
  <c r="C151" i="204" s="1"/>
  <c r="AM4" i="137"/>
  <c r="C152" i="204" s="1"/>
  <c r="AM4" i="138"/>
  <c r="C153" i="204" s="1"/>
  <c r="AM4" i="139"/>
  <c r="C29" i="204" s="1"/>
  <c r="AM4" i="140"/>
  <c r="C103" i="204" s="1"/>
  <c r="AM4" i="141"/>
  <c r="C154" i="204" s="1"/>
  <c r="AM4" i="142"/>
  <c r="C155" i="204" s="1"/>
  <c r="AM4" i="143"/>
  <c r="C156" i="204" s="1"/>
  <c r="AM4" i="144"/>
  <c r="C157" i="204" s="1"/>
  <c r="AM4" i="145"/>
  <c r="C158" i="204" s="1"/>
  <c r="AM4" i="146"/>
  <c r="C76" i="204" s="1"/>
  <c r="AM4" i="147"/>
  <c r="C159" i="204" s="1"/>
  <c r="AM4" i="148"/>
  <c r="C50" i="204" s="1"/>
  <c r="AM4" i="149"/>
  <c r="C160" i="204" s="1"/>
  <c r="AM4" i="150"/>
  <c r="C161" i="204" s="1"/>
  <c r="AM4" i="151"/>
  <c r="C93" i="204" s="1"/>
  <c r="AM4" i="152"/>
  <c r="C195" i="204" s="1"/>
  <c r="AM4" i="153"/>
  <c r="C162" i="204" s="1"/>
  <c r="AM4" i="154"/>
  <c r="C163" i="204" s="1"/>
  <c r="AM4" i="155"/>
  <c r="C164" i="204" s="1"/>
  <c r="AM4" i="156"/>
  <c r="C165" i="204" s="1"/>
  <c r="AM4" i="157"/>
  <c r="C61" i="204" s="1"/>
  <c r="AM4" i="158"/>
  <c r="C166" i="204" s="1"/>
  <c r="AM4" i="159"/>
  <c r="C167" i="204" s="1"/>
  <c r="AM4" i="160"/>
  <c r="C100" i="204" s="1"/>
  <c r="AM4" i="161"/>
  <c r="C168" i="204" s="1"/>
  <c r="AM4" i="162"/>
  <c r="C74" i="204" s="1"/>
  <c r="AM4" i="163"/>
  <c r="C22" i="204" s="1"/>
  <c r="AM4" i="164"/>
  <c r="C169" i="204" s="1"/>
  <c r="AM4" i="165"/>
  <c r="C63" i="204" s="1"/>
  <c r="AM4" i="166"/>
  <c r="C170" i="204" s="1"/>
  <c r="AM4" i="167"/>
  <c r="C171" i="204" s="1"/>
  <c r="AM4" i="168"/>
  <c r="C172" i="204" s="1"/>
  <c r="AM4" i="169"/>
  <c r="C60" i="204" s="1"/>
  <c r="AM4" i="170"/>
  <c r="C173" i="204" s="1"/>
  <c r="AM4" i="171"/>
  <c r="C174" i="204" s="1"/>
  <c r="AM4" i="172"/>
  <c r="C196" i="204" s="1"/>
  <c r="AM4" i="173"/>
  <c r="C92" i="204" s="1"/>
  <c r="AM4" i="174"/>
  <c r="C175" i="204" s="1"/>
  <c r="AM4" i="175"/>
  <c r="C39" i="204" s="1"/>
  <c r="AM4" i="176"/>
  <c r="C28" i="204" s="1"/>
  <c r="AM4" i="177"/>
  <c r="C176" i="204" s="1"/>
  <c r="AM4" i="178"/>
  <c r="C35" i="204" s="1"/>
  <c r="AM4" i="179"/>
  <c r="C107" i="204" s="1"/>
  <c r="AM4" i="180"/>
  <c r="C8" i="204" s="1"/>
  <c r="AM4" i="181"/>
  <c r="C104" i="204" s="1"/>
  <c r="AM4" i="182"/>
  <c r="C199" i="204" s="1"/>
  <c r="AM4" i="183"/>
  <c r="C177" i="204" s="1"/>
  <c r="AM4" i="184"/>
  <c r="C32" i="204" s="1"/>
  <c r="AM4" i="185"/>
  <c r="C178" i="204" s="1"/>
  <c r="AM4" i="186"/>
  <c r="C30" i="204" s="1"/>
  <c r="AM4" i="187"/>
  <c r="C52" i="204" s="1"/>
  <c r="AM4" i="188"/>
  <c r="C179" i="204" s="1"/>
  <c r="AM4" i="189"/>
  <c r="C45" i="204" s="1"/>
  <c r="AM4" i="190"/>
  <c r="C66" i="204" s="1"/>
  <c r="AM4" i="191"/>
  <c r="C91" i="204" s="1"/>
  <c r="AM4" i="192"/>
  <c r="C47" i="204" s="1"/>
  <c r="AM4" i="193"/>
  <c r="C79" i="204" s="1"/>
  <c r="AM4" i="194"/>
  <c r="C180" i="204" s="1"/>
  <c r="AM4" i="195"/>
  <c r="C181" i="204" s="1"/>
  <c r="AM4" i="196"/>
  <c r="C182" i="204" s="1"/>
  <c r="AM4" i="197"/>
  <c r="C183" i="204" s="1"/>
  <c r="AM4" i="198"/>
  <c r="C9" i="204" s="1"/>
  <c r="AM4" i="199"/>
  <c r="C21" i="204" s="1"/>
  <c r="AM4" i="200"/>
  <c r="C184" i="204" s="1"/>
  <c r="AM4" i="201"/>
  <c r="C201" i="204" s="1"/>
  <c r="AM4" i="202"/>
  <c r="C200" i="204" s="1"/>
  <c r="AM4" i="3"/>
  <c r="C43" i="204" s="1"/>
  <c r="B21" i="202"/>
  <c r="E18" i="202"/>
  <c r="H11" i="202"/>
  <c r="G11" i="202"/>
  <c r="E11" i="202"/>
  <c r="H10" i="202"/>
  <c r="G10" i="202"/>
  <c r="E10" i="202"/>
  <c r="H9" i="202"/>
  <c r="G9" i="202"/>
  <c r="E9" i="202"/>
  <c r="H8" i="202"/>
  <c r="G8" i="202"/>
  <c r="E8" i="202"/>
  <c r="H7" i="202"/>
  <c r="G7" i="202"/>
  <c r="E7" i="202"/>
  <c r="H6" i="202"/>
  <c r="G6" i="202"/>
  <c r="E6" i="202"/>
  <c r="H5" i="202"/>
  <c r="G5" i="202"/>
  <c r="E5" i="202"/>
  <c r="H4" i="202"/>
  <c r="G4" i="202"/>
  <c r="E4" i="202"/>
  <c r="H3" i="202"/>
  <c r="G3" i="202"/>
  <c r="E3" i="202"/>
  <c r="AP4" i="202" s="1"/>
  <c r="F200" i="204" s="1"/>
  <c r="B1" i="202"/>
  <c r="A1" i="202"/>
  <c r="B21" i="201"/>
  <c r="E18" i="201"/>
  <c r="H11" i="201"/>
  <c r="G11" i="201"/>
  <c r="E11" i="201"/>
  <c r="H10" i="201"/>
  <c r="G10" i="201"/>
  <c r="E10" i="201"/>
  <c r="H9" i="201"/>
  <c r="G9" i="201"/>
  <c r="E9" i="201"/>
  <c r="H8" i="201"/>
  <c r="G8" i="201"/>
  <c r="E8" i="201"/>
  <c r="H7" i="201"/>
  <c r="G7" i="201"/>
  <c r="E7" i="201"/>
  <c r="H6" i="201"/>
  <c r="G6" i="201"/>
  <c r="E6" i="201"/>
  <c r="H5" i="201"/>
  <c r="G5" i="201"/>
  <c r="E5" i="201"/>
  <c r="H4" i="201"/>
  <c r="G4" i="201"/>
  <c r="E4" i="201"/>
  <c r="H3" i="201"/>
  <c r="G3" i="201"/>
  <c r="E3" i="201"/>
  <c r="AP4" i="201" s="1"/>
  <c r="F201" i="204" s="1"/>
  <c r="B1" i="201"/>
  <c r="A1" i="201"/>
  <c r="B21" i="200"/>
  <c r="E18" i="200"/>
  <c r="H11" i="200"/>
  <c r="G11" i="200"/>
  <c r="E11" i="200"/>
  <c r="H10" i="200"/>
  <c r="G10" i="200"/>
  <c r="E10" i="200"/>
  <c r="H9" i="200"/>
  <c r="G9" i="200"/>
  <c r="E9" i="200"/>
  <c r="H8" i="200"/>
  <c r="G8" i="200"/>
  <c r="E8" i="200"/>
  <c r="H7" i="200"/>
  <c r="G7" i="200"/>
  <c r="E7" i="200"/>
  <c r="H6" i="200"/>
  <c r="G6" i="200"/>
  <c r="E6" i="200"/>
  <c r="H5" i="200"/>
  <c r="G5" i="200"/>
  <c r="E5" i="200"/>
  <c r="H4" i="200"/>
  <c r="G4" i="200"/>
  <c r="E4" i="200"/>
  <c r="H3" i="200"/>
  <c r="G3" i="200"/>
  <c r="E3" i="200"/>
  <c r="AP4" i="200" s="1"/>
  <c r="F184" i="204" s="1"/>
  <c r="B1" i="200"/>
  <c r="A1" i="200"/>
  <c r="B21" i="199"/>
  <c r="E18" i="199"/>
  <c r="H11" i="199"/>
  <c r="G11" i="199"/>
  <c r="E11" i="199"/>
  <c r="H10" i="199"/>
  <c r="G10" i="199"/>
  <c r="E10" i="199"/>
  <c r="H9" i="199"/>
  <c r="G9" i="199"/>
  <c r="E9" i="199"/>
  <c r="H8" i="199"/>
  <c r="G8" i="199"/>
  <c r="E8" i="199"/>
  <c r="H7" i="199"/>
  <c r="G7" i="199"/>
  <c r="E7" i="199"/>
  <c r="H6" i="199"/>
  <c r="G6" i="199"/>
  <c r="E6" i="199"/>
  <c r="H5" i="199"/>
  <c r="G5" i="199"/>
  <c r="E5" i="199"/>
  <c r="H4" i="199"/>
  <c r="G4" i="199"/>
  <c r="E4" i="199"/>
  <c r="H3" i="199"/>
  <c r="G3" i="199"/>
  <c r="E3" i="199"/>
  <c r="AP4" i="199" s="1"/>
  <c r="F21" i="204" s="1"/>
  <c r="B1" i="199"/>
  <c r="A1" i="199"/>
  <c r="B21" i="198"/>
  <c r="E18" i="198"/>
  <c r="H11" i="198"/>
  <c r="G11" i="198"/>
  <c r="E11" i="198"/>
  <c r="H10" i="198"/>
  <c r="G10" i="198"/>
  <c r="E10" i="198"/>
  <c r="H9" i="198"/>
  <c r="G9" i="198"/>
  <c r="E9" i="198"/>
  <c r="H8" i="198"/>
  <c r="G8" i="198"/>
  <c r="E8" i="198"/>
  <c r="H7" i="198"/>
  <c r="G7" i="198"/>
  <c r="E7" i="198"/>
  <c r="H6" i="198"/>
  <c r="G6" i="198"/>
  <c r="E6" i="198"/>
  <c r="H5" i="198"/>
  <c r="G5" i="198"/>
  <c r="E5" i="198"/>
  <c r="H4" i="198"/>
  <c r="G4" i="198"/>
  <c r="E4" i="198"/>
  <c r="H3" i="198"/>
  <c r="G3" i="198"/>
  <c r="E3" i="198"/>
  <c r="AP4" i="198" s="1"/>
  <c r="F9" i="204" s="1"/>
  <c r="B1" i="198"/>
  <c r="A1" i="198"/>
  <c r="B21" i="197"/>
  <c r="E18" i="197"/>
  <c r="H11" i="197"/>
  <c r="G11" i="197"/>
  <c r="E11" i="197"/>
  <c r="H10" i="197"/>
  <c r="G10" i="197"/>
  <c r="E10" i="197"/>
  <c r="H9" i="197"/>
  <c r="G9" i="197"/>
  <c r="E9" i="197"/>
  <c r="H8" i="197"/>
  <c r="G8" i="197"/>
  <c r="E8" i="197"/>
  <c r="H7" i="197"/>
  <c r="G7" i="197"/>
  <c r="E7" i="197"/>
  <c r="H6" i="197"/>
  <c r="G6" i="197"/>
  <c r="E6" i="197"/>
  <c r="H5" i="197"/>
  <c r="G5" i="197"/>
  <c r="E5" i="197"/>
  <c r="H4" i="197"/>
  <c r="G4" i="197"/>
  <c r="E4" i="197"/>
  <c r="H3" i="197"/>
  <c r="G3" i="197"/>
  <c r="E3" i="197"/>
  <c r="AP4" i="197" s="1"/>
  <c r="F183" i="204" s="1"/>
  <c r="B1" i="197"/>
  <c r="A1" i="197"/>
  <c r="B21" i="196"/>
  <c r="E18" i="196"/>
  <c r="H11" i="196"/>
  <c r="G11" i="196"/>
  <c r="E11" i="196"/>
  <c r="H10" i="196"/>
  <c r="G10" i="196"/>
  <c r="E10" i="196"/>
  <c r="H9" i="196"/>
  <c r="G9" i="196"/>
  <c r="E9" i="196"/>
  <c r="H8" i="196"/>
  <c r="G8" i="196"/>
  <c r="E8" i="196"/>
  <c r="H7" i="196"/>
  <c r="G7" i="196"/>
  <c r="E7" i="196"/>
  <c r="H6" i="196"/>
  <c r="G6" i="196"/>
  <c r="E6" i="196"/>
  <c r="H5" i="196"/>
  <c r="G5" i="196"/>
  <c r="E5" i="196"/>
  <c r="H4" i="196"/>
  <c r="G4" i="196"/>
  <c r="E4" i="196"/>
  <c r="H3" i="196"/>
  <c r="G3" i="196"/>
  <c r="E3" i="196"/>
  <c r="AP4" i="196" s="1"/>
  <c r="F182" i="204" s="1"/>
  <c r="B1" i="196"/>
  <c r="A1" i="196"/>
  <c r="B21" i="195"/>
  <c r="E18" i="195"/>
  <c r="H11" i="195"/>
  <c r="G11" i="195"/>
  <c r="E11" i="195"/>
  <c r="H10" i="195"/>
  <c r="G10" i="195"/>
  <c r="E10" i="195"/>
  <c r="H9" i="195"/>
  <c r="G9" i="195"/>
  <c r="E9" i="195"/>
  <c r="H8" i="195"/>
  <c r="G8" i="195"/>
  <c r="E8" i="195"/>
  <c r="H7" i="195"/>
  <c r="G7" i="195"/>
  <c r="E7" i="195"/>
  <c r="H6" i="195"/>
  <c r="G6" i="195"/>
  <c r="E6" i="195"/>
  <c r="H5" i="195"/>
  <c r="G5" i="195"/>
  <c r="E5" i="195"/>
  <c r="H4" i="195"/>
  <c r="G4" i="195"/>
  <c r="E4" i="195"/>
  <c r="H3" i="195"/>
  <c r="G3" i="195"/>
  <c r="E3" i="195"/>
  <c r="AP4" i="195" s="1"/>
  <c r="F181" i="204" s="1"/>
  <c r="B1" i="195"/>
  <c r="A1" i="195"/>
  <c r="B21" i="194"/>
  <c r="E18" i="194"/>
  <c r="H11" i="194"/>
  <c r="G11" i="194"/>
  <c r="E11" i="194"/>
  <c r="H10" i="194"/>
  <c r="G10" i="194"/>
  <c r="E10" i="194"/>
  <c r="H9" i="194"/>
  <c r="G9" i="194"/>
  <c r="E9" i="194"/>
  <c r="H8" i="194"/>
  <c r="G8" i="194"/>
  <c r="E8" i="194"/>
  <c r="H7" i="194"/>
  <c r="G7" i="194"/>
  <c r="E7" i="194"/>
  <c r="H6" i="194"/>
  <c r="G6" i="194"/>
  <c r="E6" i="194"/>
  <c r="H5" i="194"/>
  <c r="G5" i="194"/>
  <c r="E5" i="194"/>
  <c r="H4" i="194"/>
  <c r="G4" i="194"/>
  <c r="E4" i="194"/>
  <c r="H3" i="194"/>
  <c r="G3" i="194"/>
  <c r="E3" i="194"/>
  <c r="AP4" i="194" s="1"/>
  <c r="F180" i="204" s="1"/>
  <c r="B1" i="194"/>
  <c r="A1" i="194"/>
  <c r="B21" i="193"/>
  <c r="E18" i="193"/>
  <c r="H11" i="193"/>
  <c r="G11" i="193"/>
  <c r="E11" i="193"/>
  <c r="H10" i="193"/>
  <c r="G10" i="193"/>
  <c r="E10" i="193"/>
  <c r="H9" i="193"/>
  <c r="G9" i="193"/>
  <c r="E9" i="193"/>
  <c r="H8" i="193"/>
  <c r="G8" i="193"/>
  <c r="E8" i="193"/>
  <c r="H7" i="193"/>
  <c r="G7" i="193"/>
  <c r="E7" i="193"/>
  <c r="H6" i="193"/>
  <c r="G6" i="193"/>
  <c r="E6" i="193"/>
  <c r="H5" i="193"/>
  <c r="G5" i="193"/>
  <c r="E5" i="193"/>
  <c r="H4" i="193"/>
  <c r="G4" i="193"/>
  <c r="E4" i="193"/>
  <c r="H3" i="193"/>
  <c r="G3" i="193"/>
  <c r="E3" i="193"/>
  <c r="AP4" i="193" s="1"/>
  <c r="F79" i="204" s="1"/>
  <c r="B1" i="193"/>
  <c r="A1" i="193"/>
  <c r="B21" i="192"/>
  <c r="E18" i="192"/>
  <c r="H11" i="192"/>
  <c r="G11" i="192"/>
  <c r="E11" i="192"/>
  <c r="H10" i="192"/>
  <c r="G10" i="192"/>
  <c r="E10" i="192"/>
  <c r="H9" i="192"/>
  <c r="G9" i="192"/>
  <c r="E9" i="192"/>
  <c r="H8" i="192"/>
  <c r="G8" i="192"/>
  <c r="E8" i="192"/>
  <c r="H7" i="192"/>
  <c r="G7" i="192"/>
  <c r="E7" i="192"/>
  <c r="H6" i="192"/>
  <c r="G6" i="192"/>
  <c r="E6" i="192"/>
  <c r="H5" i="192"/>
  <c r="G5" i="192"/>
  <c r="E5" i="192"/>
  <c r="H4" i="192"/>
  <c r="G4" i="192"/>
  <c r="E4" i="192"/>
  <c r="H3" i="192"/>
  <c r="G3" i="192"/>
  <c r="E3" i="192"/>
  <c r="AP4" i="192" s="1"/>
  <c r="F47" i="204" s="1"/>
  <c r="B1" i="192"/>
  <c r="A1" i="192"/>
  <c r="B21" i="191"/>
  <c r="E18" i="191"/>
  <c r="H11" i="191"/>
  <c r="G11" i="191"/>
  <c r="E11" i="191"/>
  <c r="H10" i="191"/>
  <c r="G10" i="191"/>
  <c r="E10" i="191"/>
  <c r="H9" i="191"/>
  <c r="G9" i="191"/>
  <c r="E9" i="191"/>
  <c r="H8" i="191"/>
  <c r="G8" i="191"/>
  <c r="E8" i="191"/>
  <c r="H7" i="191"/>
  <c r="G7" i="191"/>
  <c r="E7" i="191"/>
  <c r="H6" i="191"/>
  <c r="G6" i="191"/>
  <c r="E6" i="191"/>
  <c r="H5" i="191"/>
  <c r="G5" i="191"/>
  <c r="E5" i="191"/>
  <c r="H4" i="191"/>
  <c r="G4" i="191"/>
  <c r="E4" i="191"/>
  <c r="H3" i="191"/>
  <c r="G3" i="191"/>
  <c r="E3" i="191"/>
  <c r="AP4" i="191" s="1"/>
  <c r="F91" i="204" s="1"/>
  <c r="B1" i="191"/>
  <c r="A1" i="191"/>
  <c r="B21" i="190"/>
  <c r="E18" i="190"/>
  <c r="H11" i="190"/>
  <c r="G11" i="190"/>
  <c r="E11" i="190"/>
  <c r="H10" i="190"/>
  <c r="G10" i="190"/>
  <c r="E10" i="190"/>
  <c r="H9" i="190"/>
  <c r="G9" i="190"/>
  <c r="E9" i="190"/>
  <c r="H8" i="190"/>
  <c r="G8" i="190"/>
  <c r="E8" i="190"/>
  <c r="H7" i="190"/>
  <c r="G7" i="190"/>
  <c r="E7" i="190"/>
  <c r="H6" i="190"/>
  <c r="G6" i="190"/>
  <c r="E6" i="190"/>
  <c r="H5" i="190"/>
  <c r="G5" i="190"/>
  <c r="E5" i="190"/>
  <c r="H4" i="190"/>
  <c r="G4" i="190"/>
  <c r="E4" i="190"/>
  <c r="H3" i="190"/>
  <c r="G3" i="190"/>
  <c r="E3" i="190"/>
  <c r="AP4" i="190" s="1"/>
  <c r="F66" i="204" s="1"/>
  <c r="B1" i="190"/>
  <c r="A1" i="190"/>
  <c r="B21" i="189"/>
  <c r="E18" i="189"/>
  <c r="H11" i="189"/>
  <c r="G11" i="189"/>
  <c r="E11" i="189"/>
  <c r="H10" i="189"/>
  <c r="G10" i="189"/>
  <c r="E10" i="189"/>
  <c r="H9" i="189"/>
  <c r="G9" i="189"/>
  <c r="E9" i="189"/>
  <c r="H8" i="189"/>
  <c r="G8" i="189"/>
  <c r="E8" i="189"/>
  <c r="H7" i="189"/>
  <c r="G7" i="189"/>
  <c r="E7" i="189"/>
  <c r="H6" i="189"/>
  <c r="G6" i="189"/>
  <c r="E6" i="189"/>
  <c r="H5" i="189"/>
  <c r="G5" i="189"/>
  <c r="E5" i="189"/>
  <c r="H4" i="189"/>
  <c r="G4" i="189"/>
  <c r="E4" i="189"/>
  <c r="H3" i="189"/>
  <c r="G3" i="189"/>
  <c r="E3" i="189"/>
  <c r="AP4" i="189" s="1"/>
  <c r="F45" i="204" s="1"/>
  <c r="B1" i="189"/>
  <c r="A1" i="189"/>
  <c r="B21" i="188"/>
  <c r="E18" i="188"/>
  <c r="H11" i="188"/>
  <c r="G11" i="188"/>
  <c r="E11" i="188"/>
  <c r="H10" i="188"/>
  <c r="G10" i="188"/>
  <c r="E10" i="188"/>
  <c r="H9" i="188"/>
  <c r="G9" i="188"/>
  <c r="E9" i="188"/>
  <c r="H8" i="188"/>
  <c r="G8" i="188"/>
  <c r="E8" i="188"/>
  <c r="H7" i="188"/>
  <c r="G7" i="188"/>
  <c r="E7" i="188"/>
  <c r="H6" i="188"/>
  <c r="G6" i="188"/>
  <c r="E6" i="188"/>
  <c r="H5" i="188"/>
  <c r="G5" i="188"/>
  <c r="E5" i="188"/>
  <c r="H4" i="188"/>
  <c r="G4" i="188"/>
  <c r="E4" i="188"/>
  <c r="H3" i="188"/>
  <c r="G3" i="188"/>
  <c r="E3" i="188"/>
  <c r="AP4" i="188" s="1"/>
  <c r="F179" i="204" s="1"/>
  <c r="B1" i="188"/>
  <c r="A1" i="188"/>
  <c r="B21" i="187"/>
  <c r="E18" i="187"/>
  <c r="H11" i="187"/>
  <c r="G11" i="187"/>
  <c r="E11" i="187"/>
  <c r="H10" i="187"/>
  <c r="G10" i="187"/>
  <c r="E10" i="187"/>
  <c r="H9" i="187"/>
  <c r="G9" i="187"/>
  <c r="E9" i="187"/>
  <c r="H8" i="187"/>
  <c r="G8" i="187"/>
  <c r="E8" i="187"/>
  <c r="H7" i="187"/>
  <c r="G7" i="187"/>
  <c r="E7" i="187"/>
  <c r="H6" i="187"/>
  <c r="G6" i="187"/>
  <c r="E6" i="187"/>
  <c r="H5" i="187"/>
  <c r="G5" i="187"/>
  <c r="E5" i="187"/>
  <c r="H4" i="187"/>
  <c r="G4" i="187"/>
  <c r="E4" i="187"/>
  <c r="H3" i="187"/>
  <c r="G3" i="187"/>
  <c r="E3" i="187"/>
  <c r="AP4" i="187" s="1"/>
  <c r="F52" i="204" s="1"/>
  <c r="B1" i="187"/>
  <c r="A1" i="187"/>
  <c r="B21" i="186"/>
  <c r="E18" i="186"/>
  <c r="H11" i="186"/>
  <c r="G11" i="186"/>
  <c r="E11" i="186"/>
  <c r="H10" i="186"/>
  <c r="G10" i="186"/>
  <c r="E10" i="186"/>
  <c r="H9" i="186"/>
  <c r="G9" i="186"/>
  <c r="E9" i="186"/>
  <c r="H8" i="186"/>
  <c r="G8" i="186"/>
  <c r="E8" i="186"/>
  <c r="H7" i="186"/>
  <c r="G7" i="186"/>
  <c r="E7" i="186"/>
  <c r="H6" i="186"/>
  <c r="G6" i="186"/>
  <c r="E6" i="186"/>
  <c r="H5" i="186"/>
  <c r="G5" i="186"/>
  <c r="E5" i="186"/>
  <c r="H4" i="186"/>
  <c r="G4" i="186"/>
  <c r="E4" i="186"/>
  <c r="H3" i="186"/>
  <c r="G3" i="186"/>
  <c r="E3" i="186"/>
  <c r="AP4" i="186" s="1"/>
  <c r="F30" i="204" s="1"/>
  <c r="B1" i="186"/>
  <c r="A1" i="186"/>
  <c r="B21" i="185"/>
  <c r="E18" i="185"/>
  <c r="H11" i="185"/>
  <c r="G11" i="185"/>
  <c r="E11" i="185"/>
  <c r="H10" i="185"/>
  <c r="G10" i="185"/>
  <c r="E10" i="185"/>
  <c r="H9" i="185"/>
  <c r="G9" i="185"/>
  <c r="E9" i="185"/>
  <c r="H8" i="185"/>
  <c r="G8" i="185"/>
  <c r="E8" i="185"/>
  <c r="H7" i="185"/>
  <c r="G7" i="185"/>
  <c r="E7" i="185"/>
  <c r="H6" i="185"/>
  <c r="G6" i="185"/>
  <c r="E6" i="185"/>
  <c r="H5" i="185"/>
  <c r="G5" i="185"/>
  <c r="E5" i="185"/>
  <c r="H4" i="185"/>
  <c r="G4" i="185"/>
  <c r="E4" i="185"/>
  <c r="H3" i="185"/>
  <c r="G3" i="185"/>
  <c r="E3" i="185"/>
  <c r="AP4" i="185" s="1"/>
  <c r="F178" i="204" s="1"/>
  <c r="B1" i="185"/>
  <c r="A1" i="185"/>
  <c r="B21" i="184"/>
  <c r="E18" i="184"/>
  <c r="H11" i="184"/>
  <c r="G11" i="184"/>
  <c r="E11" i="184"/>
  <c r="H10" i="184"/>
  <c r="G10" i="184"/>
  <c r="E10" i="184"/>
  <c r="H9" i="184"/>
  <c r="G9" i="184"/>
  <c r="E9" i="184"/>
  <c r="H8" i="184"/>
  <c r="G8" i="184"/>
  <c r="E8" i="184"/>
  <c r="H7" i="184"/>
  <c r="G7" i="184"/>
  <c r="E7" i="184"/>
  <c r="H6" i="184"/>
  <c r="G6" i="184"/>
  <c r="E6" i="184"/>
  <c r="H5" i="184"/>
  <c r="G5" i="184"/>
  <c r="E5" i="184"/>
  <c r="H4" i="184"/>
  <c r="G4" i="184"/>
  <c r="E4" i="184"/>
  <c r="H3" i="184"/>
  <c r="G3" i="184"/>
  <c r="E3" i="184"/>
  <c r="AP4" i="184" s="1"/>
  <c r="F32" i="204" s="1"/>
  <c r="B1" i="184"/>
  <c r="A1" i="184"/>
  <c r="B21" i="183"/>
  <c r="E18" i="183"/>
  <c r="H11" i="183"/>
  <c r="G11" i="183"/>
  <c r="E11" i="183"/>
  <c r="H10" i="183"/>
  <c r="G10" i="183"/>
  <c r="E10" i="183"/>
  <c r="H9" i="183"/>
  <c r="G9" i="183"/>
  <c r="E9" i="183"/>
  <c r="H8" i="183"/>
  <c r="G8" i="183"/>
  <c r="E8" i="183"/>
  <c r="H7" i="183"/>
  <c r="G7" i="183"/>
  <c r="E7" i="183"/>
  <c r="H6" i="183"/>
  <c r="G6" i="183"/>
  <c r="E6" i="183"/>
  <c r="H5" i="183"/>
  <c r="G5" i="183"/>
  <c r="E5" i="183"/>
  <c r="H4" i="183"/>
  <c r="G4" i="183"/>
  <c r="E4" i="183"/>
  <c r="H3" i="183"/>
  <c r="G3" i="183"/>
  <c r="E3" i="183"/>
  <c r="AP4" i="183" s="1"/>
  <c r="F177" i="204" s="1"/>
  <c r="B1" i="183"/>
  <c r="A1" i="183"/>
  <c r="B21" i="182"/>
  <c r="E18" i="182"/>
  <c r="H11" i="182"/>
  <c r="G11" i="182"/>
  <c r="E11" i="182"/>
  <c r="H10" i="182"/>
  <c r="G10" i="182"/>
  <c r="E10" i="182"/>
  <c r="H9" i="182"/>
  <c r="G9" i="182"/>
  <c r="E9" i="182"/>
  <c r="H8" i="182"/>
  <c r="G8" i="182"/>
  <c r="E8" i="182"/>
  <c r="H7" i="182"/>
  <c r="G7" i="182"/>
  <c r="E7" i="182"/>
  <c r="H6" i="182"/>
  <c r="G6" i="182"/>
  <c r="E6" i="182"/>
  <c r="H5" i="182"/>
  <c r="G5" i="182"/>
  <c r="E5" i="182"/>
  <c r="H4" i="182"/>
  <c r="G4" i="182"/>
  <c r="E4" i="182"/>
  <c r="H3" i="182"/>
  <c r="G3" i="182"/>
  <c r="E3" i="182"/>
  <c r="AP4" i="182" s="1"/>
  <c r="F199" i="204" s="1"/>
  <c r="B1" i="182"/>
  <c r="A1" i="182"/>
  <c r="B21" i="181"/>
  <c r="E18" i="181"/>
  <c r="H11" i="181"/>
  <c r="G11" i="181"/>
  <c r="E11" i="181"/>
  <c r="H10" i="181"/>
  <c r="G10" i="181"/>
  <c r="E10" i="181"/>
  <c r="H9" i="181"/>
  <c r="G9" i="181"/>
  <c r="E9" i="181"/>
  <c r="H8" i="181"/>
  <c r="G8" i="181"/>
  <c r="E8" i="181"/>
  <c r="H7" i="181"/>
  <c r="G7" i="181"/>
  <c r="E7" i="181"/>
  <c r="H6" i="181"/>
  <c r="G6" i="181"/>
  <c r="E6" i="181"/>
  <c r="H5" i="181"/>
  <c r="G5" i="181"/>
  <c r="E5" i="181"/>
  <c r="H4" i="181"/>
  <c r="G4" i="181"/>
  <c r="E4" i="181"/>
  <c r="H3" i="181"/>
  <c r="G3" i="181"/>
  <c r="E3" i="181"/>
  <c r="AP4" i="181" s="1"/>
  <c r="F104" i="204" s="1"/>
  <c r="B1" i="181"/>
  <c r="A1" i="181"/>
  <c r="B21" i="180"/>
  <c r="E18" i="180"/>
  <c r="H11" i="180"/>
  <c r="G11" i="180"/>
  <c r="E11" i="180"/>
  <c r="H10" i="180"/>
  <c r="G10" i="180"/>
  <c r="E10" i="180"/>
  <c r="H9" i="180"/>
  <c r="G9" i="180"/>
  <c r="E9" i="180"/>
  <c r="H8" i="180"/>
  <c r="G8" i="180"/>
  <c r="E8" i="180"/>
  <c r="H7" i="180"/>
  <c r="G7" i="180"/>
  <c r="E7" i="180"/>
  <c r="H6" i="180"/>
  <c r="G6" i="180"/>
  <c r="E6" i="180"/>
  <c r="H5" i="180"/>
  <c r="G5" i="180"/>
  <c r="E5" i="180"/>
  <c r="H4" i="180"/>
  <c r="G4" i="180"/>
  <c r="E4" i="180"/>
  <c r="H3" i="180"/>
  <c r="G3" i="180"/>
  <c r="E3" i="180"/>
  <c r="AP4" i="180" s="1"/>
  <c r="F8" i="204" s="1"/>
  <c r="B1" i="180"/>
  <c r="A1" i="180"/>
  <c r="B21" i="179"/>
  <c r="E18" i="179"/>
  <c r="H11" i="179"/>
  <c r="G11" i="179"/>
  <c r="E11" i="179"/>
  <c r="H10" i="179"/>
  <c r="G10" i="179"/>
  <c r="E10" i="179"/>
  <c r="H9" i="179"/>
  <c r="G9" i="179"/>
  <c r="E9" i="179"/>
  <c r="H8" i="179"/>
  <c r="G8" i="179"/>
  <c r="E8" i="179"/>
  <c r="H7" i="179"/>
  <c r="G7" i="179"/>
  <c r="E7" i="179"/>
  <c r="H6" i="179"/>
  <c r="G6" i="179"/>
  <c r="E6" i="179"/>
  <c r="H5" i="179"/>
  <c r="G5" i="179"/>
  <c r="E5" i="179"/>
  <c r="H4" i="179"/>
  <c r="G4" i="179"/>
  <c r="E4" i="179"/>
  <c r="H3" i="179"/>
  <c r="G3" i="179"/>
  <c r="E3" i="179"/>
  <c r="AP4" i="179" s="1"/>
  <c r="F107" i="204" s="1"/>
  <c r="B1" i="179"/>
  <c r="A1" i="179"/>
  <c r="B21" i="178"/>
  <c r="E18" i="178"/>
  <c r="H11" i="178"/>
  <c r="G11" i="178"/>
  <c r="E11" i="178"/>
  <c r="H10" i="178"/>
  <c r="G10" i="178"/>
  <c r="E10" i="178"/>
  <c r="H9" i="178"/>
  <c r="G9" i="178"/>
  <c r="E9" i="178"/>
  <c r="H8" i="178"/>
  <c r="G8" i="178"/>
  <c r="E8" i="178"/>
  <c r="H7" i="178"/>
  <c r="G7" i="178"/>
  <c r="E7" i="178"/>
  <c r="H6" i="178"/>
  <c r="G6" i="178"/>
  <c r="E6" i="178"/>
  <c r="H5" i="178"/>
  <c r="G5" i="178"/>
  <c r="E5" i="178"/>
  <c r="H4" i="178"/>
  <c r="G4" i="178"/>
  <c r="E4" i="178"/>
  <c r="H3" i="178"/>
  <c r="G3" i="178"/>
  <c r="E3" i="178"/>
  <c r="AP4" i="178" s="1"/>
  <c r="F35" i="204" s="1"/>
  <c r="B1" i="178"/>
  <c r="A1" i="178"/>
  <c r="B21" i="177"/>
  <c r="E18" i="177"/>
  <c r="H11" i="177"/>
  <c r="G11" i="177"/>
  <c r="E11" i="177"/>
  <c r="H10" i="177"/>
  <c r="G10" i="177"/>
  <c r="E10" i="177"/>
  <c r="H9" i="177"/>
  <c r="G9" i="177"/>
  <c r="E9" i="177"/>
  <c r="H8" i="177"/>
  <c r="G8" i="177"/>
  <c r="E8" i="177"/>
  <c r="H7" i="177"/>
  <c r="G7" i="177"/>
  <c r="E7" i="177"/>
  <c r="H6" i="177"/>
  <c r="G6" i="177"/>
  <c r="E6" i="177"/>
  <c r="H5" i="177"/>
  <c r="G5" i="177"/>
  <c r="E5" i="177"/>
  <c r="H4" i="177"/>
  <c r="G4" i="177"/>
  <c r="E4" i="177"/>
  <c r="H3" i="177"/>
  <c r="G3" i="177"/>
  <c r="E3" i="177"/>
  <c r="AP4" i="177" s="1"/>
  <c r="F176" i="204" s="1"/>
  <c r="B1" i="177"/>
  <c r="A1" i="177"/>
  <c r="B21" i="176"/>
  <c r="E18" i="176"/>
  <c r="H11" i="176"/>
  <c r="G11" i="176"/>
  <c r="E11" i="176"/>
  <c r="H10" i="176"/>
  <c r="G10" i="176"/>
  <c r="E10" i="176"/>
  <c r="H9" i="176"/>
  <c r="G9" i="176"/>
  <c r="E9" i="176"/>
  <c r="H8" i="176"/>
  <c r="G8" i="176"/>
  <c r="E8" i="176"/>
  <c r="H7" i="176"/>
  <c r="G7" i="176"/>
  <c r="E7" i="176"/>
  <c r="H6" i="176"/>
  <c r="G6" i="176"/>
  <c r="E6" i="176"/>
  <c r="H5" i="176"/>
  <c r="G5" i="176"/>
  <c r="E5" i="176"/>
  <c r="H4" i="176"/>
  <c r="G4" i="176"/>
  <c r="E4" i="176"/>
  <c r="H3" i="176"/>
  <c r="G3" i="176"/>
  <c r="E3" i="176"/>
  <c r="AP4" i="176" s="1"/>
  <c r="F28" i="204" s="1"/>
  <c r="B1" i="176"/>
  <c r="A1" i="176"/>
  <c r="B21" i="175"/>
  <c r="E18" i="175"/>
  <c r="H11" i="175"/>
  <c r="G11" i="175"/>
  <c r="E11" i="175"/>
  <c r="H10" i="175"/>
  <c r="G10" i="175"/>
  <c r="E10" i="175"/>
  <c r="H9" i="175"/>
  <c r="G9" i="175"/>
  <c r="E9" i="175"/>
  <c r="H8" i="175"/>
  <c r="G8" i="175"/>
  <c r="E8" i="175"/>
  <c r="H7" i="175"/>
  <c r="G7" i="175"/>
  <c r="E7" i="175"/>
  <c r="H6" i="175"/>
  <c r="G6" i="175"/>
  <c r="E6" i="175"/>
  <c r="H5" i="175"/>
  <c r="G5" i="175"/>
  <c r="E5" i="175"/>
  <c r="H4" i="175"/>
  <c r="G4" i="175"/>
  <c r="E4" i="175"/>
  <c r="H3" i="175"/>
  <c r="G3" i="175"/>
  <c r="E3" i="175"/>
  <c r="AP4" i="175" s="1"/>
  <c r="F39" i="204" s="1"/>
  <c r="B1" i="175"/>
  <c r="A1" i="175"/>
  <c r="B21" i="174"/>
  <c r="E18" i="174"/>
  <c r="H11" i="174"/>
  <c r="G11" i="174"/>
  <c r="E11" i="174"/>
  <c r="H10" i="174"/>
  <c r="G10" i="174"/>
  <c r="E10" i="174"/>
  <c r="H9" i="174"/>
  <c r="G9" i="174"/>
  <c r="E9" i="174"/>
  <c r="H8" i="174"/>
  <c r="G8" i="174"/>
  <c r="E8" i="174"/>
  <c r="H7" i="174"/>
  <c r="G7" i="174"/>
  <c r="E7" i="174"/>
  <c r="H6" i="174"/>
  <c r="G6" i="174"/>
  <c r="E6" i="174"/>
  <c r="H5" i="174"/>
  <c r="G5" i="174"/>
  <c r="E5" i="174"/>
  <c r="H4" i="174"/>
  <c r="G4" i="174"/>
  <c r="E4" i="174"/>
  <c r="H3" i="174"/>
  <c r="G3" i="174"/>
  <c r="E3" i="174"/>
  <c r="AP4" i="174" s="1"/>
  <c r="F175" i="204" s="1"/>
  <c r="B1" i="174"/>
  <c r="A1" i="174"/>
  <c r="B21" i="173"/>
  <c r="E18" i="173"/>
  <c r="H11" i="173"/>
  <c r="G11" i="173"/>
  <c r="E11" i="173"/>
  <c r="H10" i="173"/>
  <c r="G10" i="173"/>
  <c r="E10" i="173"/>
  <c r="H9" i="173"/>
  <c r="G9" i="173"/>
  <c r="E9" i="173"/>
  <c r="H8" i="173"/>
  <c r="G8" i="173"/>
  <c r="E8" i="173"/>
  <c r="H7" i="173"/>
  <c r="G7" i="173"/>
  <c r="E7" i="173"/>
  <c r="H6" i="173"/>
  <c r="G6" i="173"/>
  <c r="E6" i="173"/>
  <c r="H5" i="173"/>
  <c r="G5" i="173"/>
  <c r="E5" i="173"/>
  <c r="H4" i="173"/>
  <c r="G4" i="173"/>
  <c r="E4" i="173"/>
  <c r="H3" i="173"/>
  <c r="G3" i="173"/>
  <c r="E3" i="173"/>
  <c r="AP4" i="173" s="1"/>
  <c r="F92" i="204" s="1"/>
  <c r="B1" i="173"/>
  <c r="A1" i="173"/>
  <c r="B21" i="172"/>
  <c r="E18" i="172"/>
  <c r="H11" i="172"/>
  <c r="G11" i="172"/>
  <c r="E11" i="172"/>
  <c r="H10" i="172"/>
  <c r="G10" i="172"/>
  <c r="E10" i="172"/>
  <c r="H9" i="172"/>
  <c r="G9" i="172"/>
  <c r="E9" i="172"/>
  <c r="H8" i="172"/>
  <c r="G8" i="172"/>
  <c r="E8" i="172"/>
  <c r="H7" i="172"/>
  <c r="G7" i="172"/>
  <c r="E7" i="172"/>
  <c r="H6" i="172"/>
  <c r="G6" i="172"/>
  <c r="E6" i="172"/>
  <c r="H5" i="172"/>
  <c r="G5" i="172"/>
  <c r="E5" i="172"/>
  <c r="H4" i="172"/>
  <c r="G4" i="172"/>
  <c r="E4" i="172"/>
  <c r="H3" i="172"/>
  <c r="G3" i="172"/>
  <c r="E3" i="172"/>
  <c r="AP4" i="172" s="1"/>
  <c r="F196" i="204" s="1"/>
  <c r="B1" i="172"/>
  <c r="A1" i="172"/>
  <c r="B21" i="171"/>
  <c r="E18" i="171"/>
  <c r="H11" i="171"/>
  <c r="G11" i="171"/>
  <c r="E11" i="171"/>
  <c r="H10" i="171"/>
  <c r="G10" i="171"/>
  <c r="E10" i="171"/>
  <c r="H9" i="171"/>
  <c r="G9" i="171"/>
  <c r="E9" i="171"/>
  <c r="H8" i="171"/>
  <c r="G8" i="171"/>
  <c r="E8" i="171"/>
  <c r="H7" i="171"/>
  <c r="G7" i="171"/>
  <c r="E7" i="171"/>
  <c r="H6" i="171"/>
  <c r="G6" i="171"/>
  <c r="E6" i="171"/>
  <c r="H5" i="171"/>
  <c r="G5" i="171"/>
  <c r="E5" i="171"/>
  <c r="H4" i="171"/>
  <c r="G4" i="171"/>
  <c r="E4" i="171"/>
  <c r="H3" i="171"/>
  <c r="G3" i="171"/>
  <c r="E3" i="171"/>
  <c r="AP4" i="171" s="1"/>
  <c r="F174" i="204" s="1"/>
  <c r="B1" i="171"/>
  <c r="A1" i="171"/>
  <c r="B21" i="170"/>
  <c r="E18" i="170"/>
  <c r="H11" i="170"/>
  <c r="G11" i="170"/>
  <c r="E11" i="170"/>
  <c r="H10" i="170"/>
  <c r="G10" i="170"/>
  <c r="E10" i="170"/>
  <c r="H9" i="170"/>
  <c r="G9" i="170"/>
  <c r="E9" i="170"/>
  <c r="H8" i="170"/>
  <c r="G8" i="170"/>
  <c r="E8" i="170"/>
  <c r="H7" i="170"/>
  <c r="G7" i="170"/>
  <c r="E7" i="170"/>
  <c r="H6" i="170"/>
  <c r="G6" i="170"/>
  <c r="E6" i="170"/>
  <c r="H5" i="170"/>
  <c r="G5" i="170"/>
  <c r="E5" i="170"/>
  <c r="H4" i="170"/>
  <c r="G4" i="170"/>
  <c r="E4" i="170"/>
  <c r="H3" i="170"/>
  <c r="G3" i="170"/>
  <c r="E3" i="170"/>
  <c r="AP4" i="170" s="1"/>
  <c r="F173" i="204" s="1"/>
  <c r="B1" i="170"/>
  <c r="A1" i="170"/>
  <c r="B21" i="169"/>
  <c r="E18" i="169"/>
  <c r="H11" i="169"/>
  <c r="G11" i="169"/>
  <c r="E11" i="169"/>
  <c r="H10" i="169"/>
  <c r="G10" i="169"/>
  <c r="E10" i="169"/>
  <c r="H9" i="169"/>
  <c r="G9" i="169"/>
  <c r="E9" i="169"/>
  <c r="H8" i="169"/>
  <c r="G8" i="169"/>
  <c r="E8" i="169"/>
  <c r="H7" i="169"/>
  <c r="G7" i="169"/>
  <c r="E7" i="169"/>
  <c r="H6" i="169"/>
  <c r="G6" i="169"/>
  <c r="E6" i="169"/>
  <c r="H5" i="169"/>
  <c r="G5" i="169"/>
  <c r="E5" i="169"/>
  <c r="H4" i="169"/>
  <c r="G4" i="169"/>
  <c r="E4" i="169"/>
  <c r="H3" i="169"/>
  <c r="G3" i="169"/>
  <c r="E3" i="169"/>
  <c r="AP4" i="169" s="1"/>
  <c r="F60" i="204" s="1"/>
  <c r="B1" i="169"/>
  <c r="A1" i="169"/>
  <c r="B21" i="168"/>
  <c r="E18" i="168"/>
  <c r="H11" i="168"/>
  <c r="G11" i="168"/>
  <c r="E11" i="168"/>
  <c r="H10" i="168"/>
  <c r="G10" i="168"/>
  <c r="E10" i="168"/>
  <c r="H9" i="168"/>
  <c r="G9" i="168"/>
  <c r="E9" i="168"/>
  <c r="H8" i="168"/>
  <c r="G8" i="168"/>
  <c r="E8" i="168"/>
  <c r="H7" i="168"/>
  <c r="G7" i="168"/>
  <c r="E7" i="168"/>
  <c r="H6" i="168"/>
  <c r="G6" i="168"/>
  <c r="E6" i="168"/>
  <c r="H5" i="168"/>
  <c r="G5" i="168"/>
  <c r="E5" i="168"/>
  <c r="H4" i="168"/>
  <c r="G4" i="168"/>
  <c r="E4" i="168"/>
  <c r="H3" i="168"/>
  <c r="G3" i="168"/>
  <c r="E3" i="168"/>
  <c r="AP4" i="168" s="1"/>
  <c r="F172" i="204" s="1"/>
  <c r="B1" i="168"/>
  <c r="A1" i="168"/>
  <c r="B21" i="167"/>
  <c r="E18" i="167"/>
  <c r="H11" i="167"/>
  <c r="G11" i="167"/>
  <c r="E11" i="167"/>
  <c r="H10" i="167"/>
  <c r="G10" i="167"/>
  <c r="E10" i="167"/>
  <c r="H9" i="167"/>
  <c r="G9" i="167"/>
  <c r="E9" i="167"/>
  <c r="H8" i="167"/>
  <c r="G8" i="167"/>
  <c r="E8" i="167"/>
  <c r="H7" i="167"/>
  <c r="G7" i="167"/>
  <c r="E7" i="167"/>
  <c r="H6" i="167"/>
  <c r="G6" i="167"/>
  <c r="E6" i="167"/>
  <c r="H5" i="167"/>
  <c r="G5" i="167"/>
  <c r="E5" i="167"/>
  <c r="H4" i="167"/>
  <c r="G4" i="167"/>
  <c r="E4" i="167"/>
  <c r="H3" i="167"/>
  <c r="G3" i="167"/>
  <c r="E3" i="167"/>
  <c r="AP4" i="167" s="1"/>
  <c r="F171" i="204" s="1"/>
  <c r="B1" i="167"/>
  <c r="A1" i="167"/>
  <c r="B21" i="166"/>
  <c r="E18" i="166"/>
  <c r="H11" i="166"/>
  <c r="G11" i="166"/>
  <c r="E11" i="166"/>
  <c r="H10" i="166"/>
  <c r="G10" i="166"/>
  <c r="E10" i="166"/>
  <c r="H9" i="166"/>
  <c r="G9" i="166"/>
  <c r="E9" i="166"/>
  <c r="H8" i="166"/>
  <c r="G8" i="166"/>
  <c r="E8" i="166"/>
  <c r="H7" i="166"/>
  <c r="G7" i="166"/>
  <c r="E7" i="166"/>
  <c r="H6" i="166"/>
  <c r="G6" i="166"/>
  <c r="E6" i="166"/>
  <c r="H5" i="166"/>
  <c r="G5" i="166"/>
  <c r="E5" i="166"/>
  <c r="H4" i="166"/>
  <c r="G4" i="166"/>
  <c r="E4" i="166"/>
  <c r="H3" i="166"/>
  <c r="G3" i="166"/>
  <c r="E3" i="166"/>
  <c r="AP4" i="166" s="1"/>
  <c r="F170" i="204" s="1"/>
  <c r="B1" i="166"/>
  <c r="A1" i="166"/>
  <c r="B21" i="165"/>
  <c r="E18" i="165"/>
  <c r="H11" i="165"/>
  <c r="G11" i="165"/>
  <c r="E11" i="165"/>
  <c r="H10" i="165"/>
  <c r="G10" i="165"/>
  <c r="E10" i="165"/>
  <c r="H9" i="165"/>
  <c r="G9" i="165"/>
  <c r="E9" i="165"/>
  <c r="H8" i="165"/>
  <c r="G8" i="165"/>
  <c r="E8" i="165"/>
  <c r="H7" i="165"/>
  <c r="G7" i="165"/>
  <c r="E7" i="165"/>
  <c r="H6" i="165"/>
  <c r="G6" i="165"/>
  <c r="E6" i="165"/>
  <c r="H5" i="165"/>
  <c r="G5" i="165"/>
  <c r="E5" i="165"/>
  <c r="H4" i="165"/>
  <c r="G4" i="165"/>
  <c r="E4" i="165"/>
  <c r="H3" i="165"/>
  <c r="G3" i="165"/>
  <c r="E3" i="165"/>
  <c r="AP4" i="165" s="1"/>
  <c r="F63" i="204" s="1"/>
  <c r="B1" i="165"/>
  <c r="A1" i="165"/>
  <c r="B21" i="164"/>
  <c r="E18" i="164"/>
  <c r="H11" i="164"/>
  <c r="G11" i="164"/>
  <c r="E11" i="164"/>
  <c r="H10" i="164"/>
  <c r="G10" i="164"/>
  <c r="E10" i="164"/>
  <c r="H9" i="164"/>
  <c r="G9" i="164"/>
  <c r="E9" i="164"/>
  <c r="H8" i="164"/>
  <c r="G8" i="164"/>
  <c r="E8" i="164"/>
  <c r="H7" i="164"/>
  <c r="G7" i="164"/>
  <c r="E7" i="164"/>
  <c r="H6" i="164"/>
  <c r="G6" i="164"/>
  <c r="E6" i="164"/>
  <c r="H5" i="164"/>
  <c r="G5" i="164"/>
  <c r="E5" i="164"/>
  <c r="H4" i="164"/>
  <c r="G4" i="164"/>
  <c r="E4" i="164"/>
  <c r="H3" i="164"/>
  <c r="G3" i="164"/>
  <c r="E3" i="164"/>
  <c r="AP4" i="164" s="1"/>
  <c r="F169" i="204" s="1"/>
  <c r="B1" i="164"/>
  <c r="A1" i="164"/>
  <c r="B21" i="163"/>
  <c r="E18" i="163"/>
  <c r="H11" i="163"/>
  <c r="G11" i="163"/>
  <c r="E11" i="163"/>
  <c r="H10" i="163"/>
  <c r="G10" i="163"/>
  <c r="E10" i="163"/>
  <c r="H9" i="163"/>
  <c r="G9" i="163"/>
  <c r="E9" i="163"/>
  <c r="H8" i="163"/>
  <c r="G8" i="163"/>
  <c r="E8" i="163"/>
  <c r="H7" i="163"/>
  <c r="G7" i="163"/>
  <c r="E7" i="163"/>
  <c r="H6" i="163"/>
  <c r="G6" i="163"/>
  <c r="E6" i="163"/>
  <c r="H5" i="163"/>
  <c r="G5" i="163"/>
  <c r="E5" i="163"/>
  <c r="H4" i="163"/>
  <c r="G4" i="163"/>
  <c r="E4" i="163"/>
  <c r="H3" i="163"/>
  <c r="G3" i="163"/>
  <c r="E3" i="163"/>
  <c r="AP4" i="163" s="1"/>
  <c r="F22" i="204" s="1"/>
  <c r="B1" i="163"/>
  <c r="A1" i="163"/>
  <c r="B21" i="162"/>
  <c r="E18" i="162"/>
  <c r="H11" i="162"/>
  <c r="G11" i="162"/>
  <c r="E11" i="162"/>
  <c r="H10" i="162"/>
  <c r="G10" i="162"/>
  <c r="E10" i="162"/>
  <c r="H9" i="162"/>
  <c r="G9" i="162"/>
  <c r="E9" i="162"/>
  <c r="H8" i="162"/>
  <c r="G8" i="162"/>
  <c r="E8" i="162"/>
  <c r="H7" i="162"/>
  <c r="G7" i="162"/>
  <c r="E7" i="162"/>
  <c r="H6" i="162"/>
  <c r="G6" i="162"/>
  <c r="E6" i="162"/>
  <c r="H5" i="162"/>
  <c r="G5" i="162"/>
  <c r="E5" i="162"/>
  <c r="H4" i="162"/>
  <c r="G4" i="162"/>
  <c r="E4" i="162"/>
  <c r="H3" i="162"/>
  <c r="G3" i="162"/>
  <c r="E3" i="162"/>
  <c r="AP4" i="162" s="1"/>
  <c r="F74" i="204" s="1"/>
  <c r="B1" i="162"/>
  <c r="A1" i="162"/>
  <c r="B21" i="161"/>
  <c r="E18" i="161"/>
  <c r="H11" i="161"/>
  <c r="G11" i="161"/>
  <c r="E11" i="161"/>
  <c r="H10" i="161"/>
  <c r="G10" i="161"/>
  <c r="E10" i="161"/>
  <c r="H9" i="161"/>
  <c r="G9" i="161"/>
  <c r="E9" i="161"/>
  <c r="H8" i="161"/>
  <c r="G8" i="161"/>
  <c r="E8" i="161"/>
  <c r="H7" i="161"/>
  <c r="G7" i="161"/>
  <c r="E7" i="161"/>
  <c r="H6" i="161"/>
  <c r="G6" i="161"/>
  <c r="E6" i="161"/>
  <c r="H5" i="161"/>
  <c r="G5" i="161"/>
  <c r="E5" i="161"/>
  <c r="H4" i="161"/>
  <c r="G4" i="161"/>
  <c r="E4" i="161"/>
  <c r="H3" i="161"/>
  <c r="G3" i="161"/>
  <c r="E3" i="161"/>
  <c r="AP4" i="161" s="1"/>
  <c r="F168" i="204" s="1"/>
  <c r="B1" i="161"/>
  <c r="A1" i="161"/>
  <c r="B21" i="160"/>
  <c r="E18" i="160"/>
  <c r="H11" i="160"/>
  <c r="G11" i="160"/>
  <c r="E11" i="160"/>
  <c r="H10" i="160"/>
  <c r="G10" i="160"/>
  <c r="E10" i="160"/>
  <c r="H9" i="160"/>
  <c r="G9" i="160"/>
  <c r="E9" i="160"/>
  <c r="H8" i="160"/>
  <c r="G8" i="160"/>
  <c r="E8" i="160"/>
  <c r="H7" i="160"/>
  <c r="G7" i="160"/>
  <c r="E7" i="160"/>
  <c r="H6" i="160"/>
  <c r="G6" i="160"/>
  <c r="E6" i="160"/>
  <c r="H5" i="160"/>
  <c r="G5" i="160"/>
  <c r="E5" i="160"/>
  <c r="H4" i="160"/>
  <c r="G4" i="160"/>
  <c r="E4" i="160"/>
  <c r="H3" i="160"/>
  <c r="G3" i="160"/>
  <c r="E3" i="160"/>
  <c r="AP4" i="160" s="1"/>
  <c r="F100" i="204" s="1"/>
  <c r="B1" i="160"/>
  <c r="A1" i="160"/>
  <c r="B21" i="159"/>
  <c r="E18" i="159"/>
  <c r="H11" i="159"/>
  <c r="G11" i="159"/>
  <c r="E11" i="159"/>
  <c r="H10" i="159"/>
  <c r="G10" i="159"/>
  <c r="E10" i="159"/>
  <c r="H9" i="159"/>
  <c r="G9" i="159"/>
  <c r="E9" i="159"/>
  <c r="H8" i="159"/>
  <c r="G8" i="159"/>
  <c r="E8" i="159"/>
  <c r="H7" i="159"/>
  <c r="G7" i="159"/>
  <c r="E7" i="159"/>
  <c r="H6" i="159"/>
  <c r="G6" i="159"/>
  <c r="E6" i="159"/>
  <c r="H5" i="159"/>
  <c r="G5" i="159"/>
  <c r="E5" i="159"/>
  <c r="H4" i="159"/>
  <c r="G4" i="159"/>
  <c r="E4" i="159"/>
  <c r="H3" i="159"/>
  <c r="G3" i="159"/>
  <c r="E3" i="159"/>
  <c r="AP4" i="159" s="1"/>
  <c r="F167" i="204" s="1"/>
  <c r="B1" i="159"/>
  <c r="A1" i="159"/>
  <c r="B21" i="158"/>
  <c r="E18" i="158"/>
  <c r="H11" i="158"/>
  <c r="G11" i="158"/>
  <c r="E11" i="158"/>
  <c r="H10" i="158"/>
  <c r="G10" i="158"/>
  <c r="E10" i="158"/>
  <c r="H9" i="158"/>
  <c r="G9" i="158"/>
  <c r="E9" i="158"/>
  <c r="H8" i="158"/>
  <c r="G8" i="158"/>
  <c r="E8" i="158"/>
  <c r="H7" i="158"/>
  <c r="G7" i="158"/>
  <c r="E7" i="158"/>
  <c r="H6" i="158"/>
  <c r="G6" i="158"/>
  <c r="E6" i="158"/>
  <c r="H5" i="158"/>
  <c r="G5" i="158"/>
  <c r="E5" i="158"/>
  <c r="H4" i="158"/>
  <c r="G4" i="158"/>
  <c r="E4" i="158"/>
  <c r="H3" i="158"/>
  <c r="G3" i="158"/>
  <c r="E3" i="158"/>
  <c r="AP4" i="158" s="1"/>
  <c r="F166" i="204" s="1"/>
  <c r="B1" i="158"/>
  <c r="A1" i="158"/>
  <c r="B21" i="157"/>
  <c r="E18" i="157"/>
  <c r="H11" i="157"/>
  <c r="G11" i="157"/>
  <c r="E11" i="157"/>
  <c r="H10" i="157"/>
  <c r="G10" i="157"/>
  <c r="E10" i="157"/>
  <c r="H9" i="157"/>
  <c r="G9" i="157"/>
  <c r="E9" i="157"/>
  <c r="H8" i="157"/>
  <c r="G8" i="157"/>
  <c r="E8" i="157"/>
  <c r="H7" i="157"/>
  <c r="G7" i="157"/>
  <c r="E7" i="157"/>
  <c r="H6" i="157"/>
  <c r="G6" i="157"/>
  <c r="E6" i="157"/>
  <c r="H5" i="157"/>
  <c r="G5" i="157"/>
  <c r="E5" i="157"/>
  <c r="H4" i="157"/>
  <c r="G4" i="157"/>
  <c r="E4" i="157"/>
  <c r="H3" i="157"/>
  <c r="G3" i="157"/>
  <c r="E3" i="157"/>
  <c r="AP4" i="157" s="1"/>
  <c r="F61" i="204" s="1"/>
  <c r="B1" i="157"/>
  <c r="A1" i="157"/>
  <c r="B21" i="156"/>
  <c r="E18" i="156"/>
  <c r="H11" i="156"/>
  <c r="G11" i="156"/>
  <c r="E11" i="156"/>
  <c r="H10" i="156"/>
  <c r="G10" i="156"/>
  <c r="E10" i="156"/>
  <c r="H9" i="156"/>
  <c r="G9" i="156"/>
  <c r="E9" i="156"/>
  <c r="H8" i="156"/>
  <c r="G8" i="156"/>
  <c r="E8" i="156"/>
  <c r="H7" i="156"/>
  <c r="G7" i="156"/>
  <c r="E7" i="156"/>
  <c r="H6" i="156"/>
  <c r="G6" i="156"/>
  <c r="E6" i="156"/>
  <c r="H5" i="156"/>
  <c r="G5" i="156"/>
  <c r="E5" i="156"/>
  <c r="H4" i="156"/>
  <c r="G4" i="156"/>
  <c r="E4" i="156"/>
  <c r="H3" i="156"/>
  <c r="G3" i="156"/>
  <c r="E3" i="156"/>
  <c r="AP4" i="156" s="1"/>
  <c r="F165" i="204" s="1"/>
  <c r="B1" i="156"/>
  <c r="A1" i="156"/>
  <c r="B21" i="155"/>
  <c r="E18" i="155"/>
  <c r="H11" i="155"/>
  <c r="G11" i="155"/>
  <c r="E11" i="155"/>
  <c r="H10" i="155"/>
  <c r="G10" i="155"/>
  <c r="E10" i="155"/>
  <c r="H9" i="155"/>
  <c r="G9" i="155"/>
  <c r="E9" i="155"/>
  <c r="H8" i="155"/>
  <c r="G8" i="155"/>
  <c r="E8" i="155"/>
  <c r="H7" i="155"/>
  <c r="G7" i="155"/>
  <c r="E7" i="155"/>
  <c r="H6" i="155"/>
  <c r="G6" i="155"/>
  <c r="E6" i="155"/>
  <c r="H5" i="155"/>
  <c r="G5" i="155"/>
  <c r="E5" i="155"/>
  <c r="H4" i="155"/>
  <c r="G4" i="155"/>
  <c r="E4" i="155"/>
  <c r="H3" i="155"/>
  <c r="G3" i="155"/>
  <c r="E3" i="155"/>
  <c r="AP4" i="155" s="1"/>
  <c r="F164" i="204" s="1"/>
  <c r="B1" i="155"/>
  <c r="A1" i="155"/>
  <c r="B21" i="154"/>
  <c r="E18" i="154"/>
  <c r="H11" i="154"/>
  <c r="G11" i="154"/>
  <c r="E11" i="154"/>
  <c r="H10" i="154"/>
  <c r="G10" i="154"/>
  <c r="E10" i="154"/>
  <c r="H9" i="154"/>
  <c r="G9" i="154"/>
  <c r="E9" i="154"/>
  <c r="H8" i="154"/>
  <c r="G8" i="154"/>
  <c r="E8" i="154"/>
  <c r="H7" i="154"/>
  <c r="G7" i="154"/>
  <c r="E7" i="154"/>
  <c r="H6" i="154"/>
  <c r="G6" i="154"/>
  <c r="E6" i="154"/>
  <c r="H5" i="154"/>
  <c r="G5" i="154"/>
  <c r="E5" i="154"/>
  <c r="H4" i="154"/>
  <c r="G4" i="154"/>
  <c r="E4" i="154"/>
  <c r="H3" i="154"/>
  <c r="G3" i="154"/>
  <c r="E3" i="154"/>
  <c r="AP4" i="154" s="1"/>
  <c r="F163" i="204" s="1"/>
  <c r="B1" i="154"/>
  <c r="A1" i="154"/>
  <c r="B21" i="153"/>
  <c r="E18" i="153"/>
  <c r="H11" i="153"/>
  <c r="G11" i="153"/>
  <c r="E11" i="153"/>
  <c r="H10" i="153"/>
  <c r="G10" i="153"/>
  <c r="E10" i="153"/>
  <c r="H9" i="153"/>
  <c r="G9" i="153"/>
  <c r="E9" i="153"/>
  <c r="H8" i="153"/>
  <c r="G8" i="153"/>
  <c r="E8" i="153"/>
  <c r="H7" i="153"/>
  <c r="G7" i="153"/>
  <c r="E7" i="153"/>
  <c r="H6" i="153"/>
  <c r="G6" i="153"/>
  <c r="E6" i="153"/>
  <c r="H5" i="153"/>
  <c r="G5" i="153"/>
  <c r="E5" i="153"/>
  <c r="H4" i="153"/>
  <c r="G4" i="153"/>
  <c r="E4" i="153"/>
  <c r="H3" i="153"/>
  <c r="G3" i="153"/>
  <c r="E3" i="153"/>
  <c r="AP4" i="153" s="1"/>
  <c r="F162" i="204" s="1"/>
  <c r="B1" i="153"/>
  <c r="A1" i="153"/>
  <c r="B21" i="152"/>
  <c r="E18" i="152"/>
  <c r="H11" i="152"/>
  <c r="G11" i="152"/>
  <c r="E11" i="152"/>
  <c r="H10" i="152"/>
  <c r="G10" i="152"/>
  <c r="E10" i="152"/>
  <c r="H9" i="152"/>
  <c r="G9" i="152"/>
  <c r="E9" i="152"/>
  <c r="H8" i="152"/>
  <c r="G8" i="152"/>
  <c r="E8" i="152"/>
  <c r="H7" i="152"/>
  <c r="G7" i="152"/>
  <c r="E7" i="152"/>
  <c r="H6" i="152"/>
  <c r="G6" i="152"/>
  <c r="E6" i="152"/>
  <c r="H5" i="152"/>
  <c r="G5" i="152"/>
  <c r="E5" i="152"/>
  <c r="H4" i="152"/>
  <c r="G4" i="152"/>
  <c r="E4" i="152"/>
  <c r="H3" i="152"/>
  <c r="G3" i="152"/>
  <c r="E3" i="152"/>
  <c r="AP4" i="152" s="1"/>
  <c r="F195" i="204" s="1"/>
  <c r="B1" i="152"/>
  <c r="A1" i="152"/>
  <c r="B21" i="151"/>
  <c r="E18" i="151"/>
  <c r="H11" i="151"/>
  <c r="G11" i="151"/>
  <c r="E11" i="151"/>
  <c r="H10" i="151"/>
  <c r="G10" i="151"/>
  <c r="E10" i="151"/>
  <c r="H9" i="151"/>
  <c r="G9" i="151"/>
  <c r="E9" i="151"/>
  <c r="H8" i="151"/>
  <c r="G8" i="151"/>
  <c r="E8" i="151"/>
  <c r="H7" i="151"/>
  <c r="G7" i="151"/>
  <c r="E7" i="151"/>
  <c r="H6" i="151"/>
  <c r="G6" i="151"/>
  <c r="E6" i="151"/>
  <c r="H5" i="151"/>
  <c r="G5" i="151"/>
  <c r="E5" i="151"/>
  <c r="H4" i="151"/>
  <c r="G4" i="151"/>
  <c r="E4" i="151"/>
  <c r="H3" i="151"/>
  <c r="G3" i="151"/>
  <c r="E3" i="151"/>
  <c r="AP4" i="151" s="1"/>
  <c r="F93" i="204" s="1"/>
  <c r="B1" i="151"/>
  <c r="A1" i="151"/>
  <c r="B21" i="150"/>
  <c r="E18" i="150"/>
  <c r="H11" i="150"/>
  <c r="G11" i="150"/>
  <c r="E11" i="150"/>
  <c r="H10" i="150"/>
  <c r="G10" i="150"/>
  <c r="E10" i="150"/>
  <c r="H9" i="150"/>
  <c r="G9" i="150"/>
  <c r="E9" i="150"/>
  <c r="H8" i="150"/>
  <c r="G8" i="150"/>
  <c r="E8" i="150"/>
  <c r="H7" i="150"/>
  <c r="G7" i="150"/>
  <c r="E7" i="150"/>
  <c r="H6" i="150"/>
  <c r="G6" i="150"/>
  <c r="E6" i="150"/>
  <c r="H5" i="150"/>
  <c r="G5" i="150"/>
  <c r="E5" i="150"/>
  <c r="H4" i="150"/>
  <c r="G4" i="150"/>
  <c r="E4" i="150"/>
  <c r="H3" i="150"/>
  <c r="G3" i="150"/>
  <c r="E3" i="150"/>
  <c r="AP4" i="150" s="1"/>
  <c r="F161" i="204" s="1"/>
  <c r="B1" i="150"/>
  <c r="A1" i="150"/>
  <c r="B21" i="149"/>
  <c r="E18" i="149"/>
  <c r="H11" i="149"/>
  <c r="G11" i="149"/>
  <c r="E11" i="149"/>
  <c r="H10" i="149"/>
  <c r="G10" i="149"/>
  <c r="E10" i="149"/>
  <c r="H9" i="149"/>
  <c r="G9" i="149"/>
  <c r="E9" i="149"/>
  <c r="H8" i="149"/>
  <c r="G8" i="149"/>
  <c r="E8" i="149"/>
  <c r="H7" i="149"/>
  <c r="G7" i="149"/>
  <c r="E7" i="149"/>
  <c r="H6" i="149"/>
  <c r="G6" i="149"/>
  <c r="E6" i="149"/>
  <c r="H5" i="149"/>
  <c r="G5" i="149"/>
  <c r="E5" i="149"/>
  <c r="H4" i="149"/>
  <c r="G4" i="149"/>
  <c r="E4" i="149"/>
  <c r="H3" i="149"/>
  <c r="G3" i="149"/>
  <c r="E3" i="149"/>
  <c r="AP4" i="149" s="1"/>
  <c r="F160" i="204" s="1"/>
  <c r="B1" i="149"/>
  <c r="A1" i="149"/>
  <c r="B21" i="148"/>
  <c r="E18" i="148"/>
  <c r="H11" i="148"/>
  <c r="G11" i="148"/>
  <c r="E11" i="148"/>
  <c r="H10" i="148"/>
  <c r="G10" i="148"/>
  <c r="E10" i="148"/>
  <c r="H9" i="148"/>
  <c r="G9" i="148"/>
  <c r="E9" i="148"/>
  <c r="H8" i="148"/>
  <c r="G8" i="148"/>
  <c r="E8" i="148"/>
  <c r="H7" i="148"/>
  <c r="G7" i="148"/>
  <c r="E7" i="148"/>
  <c r="H6" i="148"/>
  <c r="G6" i="148"/>
  <c r="E6" i="148"/>
  <c r="H5" i="148"/>
  <c r="G5" i="148"/>
  <c r="E5" i="148"/>
  <c r="H4" i="148"/>
  <c r="G4" i="148"/>
  <c r="E4" i="148"/>
  <c r="H3" i="148"/>
  <c r="G3" i="148"/>
  <c r="E3" i="148"/>
  <c r="AP4" i="148" s="1"/>
  <c r="F50" i="204" s="1"/>
  <c r="B1" i="148"/>
  <c r="A1" i="148"/>
  <c r="B21" i="147"/>
  <c r="E18" i="147"/>
  <c r="H11" i="147"/>
  <c r="G11" i="147"/>
  <c r="E11" i="147"/>
  <c r="H10" i="147"/>
  <c r="G10" i="147"/>
  <c r="E10" i="147"/>
  <c r="H9" i="147"/>
  <c r="G9" i="147"/>
  <c r="E9" i="147"/>
  <c r="H8" i="147"/>
  <c r="G8" i="147"/>
  <c r="E8" i="147"/>
  <c r="H7" i="147"/>
  <c r="G7" i="147"/>
  <c r="E7" i="147"/>
  <c r="H6" i="147"/>
  <c r="G6" i="147"/>
  <c r="E6" i="147"/>
  <c r="H5" i="147"/>
  <c r="G5" i="147"/>
  <c r="E5" i="147"/>
  <c r="H4" i="147"/>
  <c r="G4" i="147"/>
  <c r="E4" i="147"/>
  <c r="H3" i="147"/>
  <c r="G3" i="147"/>
  <c r="E3" i="147"/>
  <c r="AP4" i="147" s="1"/>
  <c r="F159" i="204" s="1"/>
  <c r="B1" i="147"/>
  <c r="A1" i="147"/>
  <c r="B21" i="146"/>
  <c r="E18" i="146"/>
  <c r="H11" i="146"/>
  <c r="G11" i="146"/>
  <c r="E11" i="146"/>
  <c r="H10" i="146"/>
  <c r="G10" i="146"/>
  <c r="E10" i="146"/>
  <c r="H9" i="146"/>
  <c r="G9" i="146"/>
  <c r="E9" i="146"/>
  <c r="H8" i="146"/>
  <c r="G8" i="146"/>
  <c r="E8" i="146"/>
  <c r="H7" i="146"/>
  <c r="G7" i="146"/>
  <c r="E7" i="146"/>
  <c r="H6" i="146"/>
  <c r="G6" i="146"/>
  <c r="E6" i="146"/>
  <c r="H5" i="146"/>
  <c r="G5" i="146"/>
  <c r="E5" i="146"/>
  <c r="H4" i="146"/>
  <c r="G4" i="146"/>
  <c r="E4" i="146"/>
  <c r="H3" i="146"/>
  <c r="G3" i="146"/>
  <c r="E3" i="146"/>
  <c r="AP4" i="146" s="1"/>
  <c r="F76" i="204" s="1"/>
  <c r="B1" i="146"/>
  <c r="A1" i="146"/>
  <c r="B21" i="145"/>
  <c r="E18" i="145"/>
  <c r="H11" i="145"/>
  <c r="G11" i="145"/>
  <c r="E11" i="145"/>
  <c r="H10" i="145"/>
  <c r="G10" i="145"/>
  <c r="E10" i="145"/>
  <c r="H9" i="145"/>
  <c r="G9" i="145"/>
  <c r="E9" i="145"/>
  <c r="H8" i="145"/>
  <c r="G8" i="145"/>
  <c r="E8" i="145"/>
  <c r="H7" i="145"/>
  <c r="G7" i="145"/>
  <c r="E7" i="145"/>
  <c r="H6" i="145"/>
  <c r="G6" i="145"/>
  <c r="E6" i="145"/>
  <c r="H5" i="145"/>
  <c r="G5" i="145"/>
  <c r="E5" i="145"/>
  <c r="H4" i="145"/>
  <c r="G4" i="145"/>
  <c r="E4" i="145"/>
  <c r="H3" i="145"/>
  <c r="G3" i="145"/>
  <c r="E3" i="145"/>
  <c r="AP4" i="145" s="1"/>
  <c r="F158" i="204" s="1"/>
  <c r="B1" i="145"/>
  <c r="A1" i="145"/>
  <c r="B21" i="144"/>
  <c r="E18" i="144"/>
  <c r="H11" i="144"/>
  <c r="G11" i="144"/>
  <c r="E11" i="144"/>
  <c r="H10" i="144"/>
  <c r="G10" i="144"/>
  <c r="E10" i="144"/>
  <c r="H9" i="144"/>
  <c r="G9" i="144"/>
  <c r="E9" i="144"/>
  <c r="H8" i="144"/>
  <c r="G8" i="144"/>
  <c r="E8" i="144"/>
  <c r="H7" i="144"/>
  <c r="G7" i="144"/>
  <c r="E7" i="144"/>
  <c r="H6" i="144"/>
  <c r="G6" i="144"/>
  <c r="E6" i="144"/>
  <c r="H5" i="144"/>
  <c r="G5" i="144"/>
  <c r="E5" i="144"/>
  <c r="H4" i="144"/>
  <c r="G4" i="144"/>
  <c r="E4" i="144"/>
  <c r="H3" i="144"/>
  <c r="G3" i="144"/>
  <c r="E3" i="144"/>
  <c r="AP4" i="144" s="1"/>
  <c r="F157" i="204" s="1"/>
  <c r="B1" i="144"/>
  <c r="A1" i="144"/>
  <c r="B21" i="143"/>
  <c r="E18" i="143"/>
  <c r="H11" i="143"/>
  <c r="G11" i="143"/>
  <c r="E11" i="143"/>
  <c r="H10" i="143"/>
  <c r="G10" i="143"/>
  <c r="E10" i="143"/>
  <c r="H9" i="143"/>
  <c r="G9" i="143"/>
  <c r="E9" i="143"/>
  <c r="H8" i="143"/>
  <c r="G8" i="143"/>
  <c r="E8" i="143"/>
  <c r="H7" i="143"/>
  <c r="G7" i="143"/>
  <c r="E7" i="143"/>
  <c r="H6" i="143"/>
  <c r="G6" i="143"/>
  <c r="E6" i="143"/>
  <c r="H5" i="143"/>
  <c r="G5" i="143"/>
  <c r="E5" i="143"/>
  <c r="H4" i="143"/>
  <c r="G4" i="143"/>
  <c r="E4" i="143"/>
  <c r="H3" i="143"/>
  <c r="G3" i="143"/>
  <c r="E3" i="143"/>
  <c r="AP4" i="143" s="1"/>
  <c r="F156" i="204" s="1"/>
  <c r="B1" i="143"/>
  <c r="A1" i="143"/>
  <c r="B21" i="142"/>
  <c r="E18" i="142"/>
  <c r="H11" i="142"/>
  <c r="G11" i="142"/>
  <c r="E11" i="142"/>
  <c r="H10" i="142"/>
  <c r="G10" i="142"/>
  <c r="E10" i="142"/>
  <c r="H9" i="142"/>
  <c r="G9" i="142"/>
  <c r="E9" i="142"/>
  <c r="H8" i="142"/>
  <c r="G8" i="142"/>
  <c r="E8" i="142"/>
  <c r="H7" i="142"/>
  <c r="G7" i="142"/>
  <c r="E7" i="142"/>
  <c r="H6" i="142"/>
  <c r="G6" i="142"/>
  <c r="E6" i="142"/>
  <c r="H5" i="142"/>
  <c r="G5" i="142"/>
  <c r="E5" i="142"/>
  <c r="H4" i="142"/>
  <c r="G4" i="142"/>
  <c r="E4" i="142"/>
  <c r="H3" i="142"/>
  <c r="G3" i="142"/>
  <c r="E3" i="142"/>
  <c r="AP4" i="142" s="1"/>
  <c r="F155" i="204" s="1"/>
  <c r="B1" i="142"/>
  <c r="A1" i="142"/>
  <c r="B21" i="141"/>
  <c r="E18" i="141"/>
  <c r="H11" i="141"/>
  <c r="G11" i="141"/>
  <c r="E11" i="141"/>
  <c r="H10" i="141"/>
  <c r="G10" i="141"/>
  <c r="E10" i="141"/>
  <c r="H9" i="141"/>
  <c r="G9" i="141"/>
  <c r="E9" i="141"/>
  <c r="H8" i="141"/>
  <c r="G8" i="141"/>
  <c r="E8" i="141"/>
  <c r="H7" i="141"/>
  <c r="G7" i="141"/>
  <c r="E7" i="141"/>
  <c r="H6" i="141"/>
  <c r="G6" i="141"/>
  <c r="E6" i="141"/>
  <c r="H5" i="141"/>
  <c r="G5" i="141"/>
  <c r="E5" i="141"/>
  <c r="H4" i="141"/>
  <c r="G4" i="141"/>
  <c r="E4" i="141"/>
  <c r="H3" i="141"/>
  <c r="G3" i="141"/>
  <c r="E3" i="141"/>
  <c r="AP4" i="141" s="1"/>
  <c r="F154" i="204" s="1"/>
  <c r="B1" i="141"/>
  <c r="A1" i="141"/>
  <c r="B21" i="140"/>
  <c r="E18" i="140"/>
  <c r="H11" i="140"/>
  <c r="G11" i="140"/>
  <c r="E11" i="140"/>
  <c r="H10" i="140"/>
  <c r="G10" i="140"/>
  <c r="E10" i="140"/>
  <c r="H9" i="140"/>
  <c r="G9" i="140"/>
  <c r="E9" i="140"/>
  <c r="H8" i="140"/>
  <c r="G8" i="140"/>
  <c r="E8" i="140"/>
  <c r="H7" i="140"/>
  <c r="G7" i="140"/>
  <c r="E7" i="140"/>
  <c r="H6" i="140"/>
  <c r="G6" i="140"/>
  <c r="E6" i="140"/>
  <c r="H5" i="140"/>
  <c r="G5" i="140"/>
  <c r="E5" i="140"/>
  <c r="H4" i="140"/>
  <c r="G4" i="140"/>
  <c r="E4" i="140"/>
  <c r="H3" i="140"/>
  <c r="G3" i="140"/>
  <c r="E3" i="140"/>
  <c r="AP4" i="140" s="1"/>
  <c r="F103" i="204" s="1"/>
  <c r="B1" i="140"/>
  <c r="A1" i="140"/>
  <c r="B21" i="139"/>
  <c r="E18" i="139"/>
  <c r="H11" i="139"/>
  <c r="G11" i="139"/>
  <c r="E11" i="139"/>
  <c r="H10" i="139"/>
  <c r="G10" i="139"/>
  <c r="E10" i="139"/>
  <c r="H9" i="139"/>
  <c r="G9" i="139"/>
  <c r="E9" i="139"/>
  <c r="H8" i="139"/>
  <c r="G8" i="139"/>
  <c r="E8" i="139"/>
  <c r="H7" i="139"/>
  <c r="G7" i="139"/>
  <c r="E7" i="139"/>
  <c r="H6" i="139"/>
  <c r="G6" i="139"/>
  <c r="E6" i="139"/>
  <c r="H5" i="139"/>
  <c r="G5" i="139"/>
  <c r="E5" i="139"/>
  <c r="H4" i="139"/>
  <c r="G4" i="139"/>
  <c r="E4" i="139"/>
  <c r="H3" i="139"/>
  <c r="G3" i="139"/>
  <c r="E3" i="139"/>
  <c r="AP4" i="139" s="1"/>
  <c r="F29" i="204" s="1"/>
  <c r="B1" i="139"/>
  <c r="A1" i="139"/>
  <c r="B21" i="138"/>
  <c r="E18" i="138"/>
  <c r="H11" i="138"/>
  <c r="G11" i="138"/>
  <c r="E11" i="138"/>
  <c r="H10" i="138"/>
  <c r="G10" i="138"/>
  <c r="E10" i="138"/>
  <c r="H9" i="138"/>
  <c r="G9" i="138"/>
  <c r="E9" i="138"/>
  <c r="H8" i="138"/>
  <c r="G8" i="138"/>
  <c r="E8" i="138"/>
  <c r="H7" i="138"/>
  <c r="G7" i="138"/>
  <c r="E7" i="138"/>
  <c r="H6" i="138"/>
  <c r="G6" i="138"/>
  <c r="E6" i="138"/>
  <c r="H5" i="138"/>
  <c r="G5" i="138"/>
  <c r="E5" i="138"/>
  <c r="H4" i="138"/>
  <c r="G4" i="138"/>
  <c r="E4" i="138"/>
  <c r="H3" i="138"/>
  <c r="G3" i="138"/>
  <c r="E3" i="138"/>
  <c r="AP4" i="138" s="1"/>
  <c r="F153" i="204" s="1"/>
  <c r="B1" i="138"/>
  <c r="A1" i="138"/>
  <c r="B21" i="137"/>
  <c r="E18" i="137"/>
  <c r="H11" i="137"/>
  <c r="G11" i="137"/>
  <c r="E11" i="137"/>
  <c r="H10" i="137"/>
  <c r="G10" i="137"/>
  <c r="E10" i="137"/>
  <c r="H9" i="137"/>
  <c r="G9" i="137"/>
  <c r="E9" i="137"/>
  <c r="H8" i="137"/>
  <c r="G8" i="137"/>
  <c r="E8" i="137"/>
  <c r="H7" i="137"/>
  <c r="G7" i="137"/>
  <c r="E7" i="137"/>
  <c r="H6" i="137"/>
  <c r="G6" i="137"/>
  <c r="E6" i="137"/>
  <c r="H5" i="137"/>
  <c r="G5" i="137"/>
  <c r="E5" i="137"/>
  <c r="H4" i="137"/>
  <c r="G4" i="137"/>
  <c r="E4" i="137"/>
  <c r="H3" i="137"/>
  <c r="G3" i="137"/>
  <c r="E3" i="137"/>
  <c r="AP4" i="137" s="1"/>
  <c r="F152" i="204" s="1"/>
  <c r="B1" i="137"/>
  <c r="A1" i="137"/>
  <c r="B21" i="136"/>
  <c r="E18" i="136"/>
  <c r="H11" i="136"/>
  <c r="G11" i="136"/>
  <c r="E11" i="136"/>
  <c r="H10" i="136"/>
  <c r="G10" i="136"/>
  <c r="E10" i="136"/>
  <c r="H9" i="136"/>
  <c r="G9" i="136"/>
  <c r="E9" i="136"/>
  <c r="H8" i="136"/>
  <c r="G8" i="136"/>
  <c r="E8" i="136"/>
  <c r="H7" i="136"/>
  <c r="G7" i="136"/>
  <c r="E7" i="136"/>
  <c r="H6" i="136"/>
  <c r="G6" i="136"/>
  <c r="E6" i="136"/>
  <c r="H5" i="136"/>
  <c r="G5" i="136"/>
  <c r="E5" i="136"/>
  <c r="H4" i="136"/>
  <c r="G4" i="136"/>
  <c r="E4" i="136"/>
  <c r="H3" i="136"/>
  <c r="G3" i="136"/>
  <c r="E3" i="136"/>
  <c r="AP4" i="136" s="1"/>
  <c r="F151" i="204" s="1"/>
  <c r="B1" i="136"/>
  <c r="A1" i="136"/>
  <c r="B21" i="135"/>
  <c r="E18" i="135"/>
  <c r="H11" i="135"/>
  <c r="G11" i="135"/>
  <c r="E11" i="135"/>
  <c r="H10" i="135"/>
  <c r="G10" i="135"/>
  <c r="E10" i="135"/>
  <c r="H9" i="135"/>
  <c r="G9" i="135"/>
  <c r="E9" i="135"/>
  <c r="H8" i="135"/>
  <c r="G8" i="135"/>
  <c r="E8" i="135"/>
  <c r="H7" i="135"/>
  <c r="G7" i="135"/>
  <c r="E7" i="135"/>
  <c r="H6" i="135"/>
  <c r="G6" i="135"/>
  <c r="E6" i="135"/>
  <c r="H5" i="135"/>
  <c r="G5" i="135"/>
  <c r="E5" i="135"/>
  <c r="H4" i="135"/>
  <c r="G4" i="135"/>
  <c r="E4" i="135"/>
  <c r="H3" i="135"/>
  <c r="G3" i="135"/>
  <c r="E3" i="135"/>
  <c r="AP4" i="135" s="1"/>
  <c r="F150" i="204" s="1"/>
  <c r="B1" i="135"/>
  <c r="A1" i="135"/>
  <c r="B21" i="134"/>
  <c r="E18" i="134"/>
  <c r="H11" i="134"/>
  <c r="G11" i="134"/>
  <c r="E11" i="134"/>
  <c r="H10" i="134"/>
  <c r="G10" i="134"/>
  <c r="E10" i="134"/>
  <c r="H9" i="134"/>
  <c r="G9" i="134"/>
  <c r="E9" i="134"/>
  <c r="H8" i="134"/>
  <c r="G8" i="134"/>
  <c r="E8" i="134"/>
  <c r="H7" i="134"/>
  <c r="G7" i="134"/>
  <c r="E7" i="134"/>
  <c r="H6" i="134"/>
  <c r="G6" i="134"/>
  <c r="E6" i="134"/>
  <c r="H5" i="134"/>
  <c r="G5" i="134"/>
  <c r="E5" i="134"/>
  <c r="H4" i="134"/>
  <c r="G4" i="134"/>
  <c r="E4" i="134"/>
  <c r="H3" i="134"/>
  <c r="G3" i="134"/>
  <c r="E3" i="134"/>
  <c r="AP4" i="134" s="1"/>
  <c r="F149" i="204" s="1"/>
  <c r="B1" i="134"/>
  <c r="A1" i="134"/>
  <c r="B21" i="133"/>
  <c r="E18" i="133"/>
  <c r="H11" i="133"/>
  <c r="G11" i="133"/>
  <c r="E11" i="133"/>
  <c r="H10" i="133"/>
  <c r="G10" i="133"/>
  <c r="E10" i="133"/>
  <c r="H9" i="133"/>
  <c r="G9" i="133"/>
  <c r="E9" i="133"/>
  <c r="H8" i="133"/>
  <c r="G8" i="133"/>
  <c r="E8" i="133"/>
  <c r="H7" i="133"/>
  <c r="G7" i="133"/>
  <c r="E7" i="133"/>
  <c r="H6" i="133"/>
  <c r="G6" i="133"/>
  <c r="E6" i="133"/>
  <c r="H5" i="133"/>
  <c r="G5" i="133"/>
  <c r="E5" i="133"/>
  <c r="H4" i="133"/>
  <c r="G4" i="133"/>
  <c r="E4" i="133"/>
  <c r="H3" i="133"/>
  <c r="G3" i="133"/>
  <c r="E3" i="133"/>
  <c r="AP4" i="133" s="1"/>
  <c r="F148" i="204" s="1"/>
  <c r="B1" i="133"/>
  <c r="A1" i="133"/>
  <c r="B21" i="132"/>
  <c r="E18" i="132"/>
  <c r="H11" i="132"/>
  <c r="G11" i="132"/>
  <c r="E11" i="132"/>
  <c r="H10" i="132"/>
  <c r="G10" i="132"/>
  <c r="E10" i="132"/>
  <c r="H9" i="132"/>
  <c r="G9" i="132"/>
  <c r="E9" i="132"/>
  <c r="H8" i="132"/>
  <c r="G8" i="132"/>
  <c r="E8" i="132"/>
  <c r="H7" i="132"/>
  <c r="G7" i="132"/>
  <c r="E7" i="132"/>
  <c r="H6" i="132"/>
  <c r="G6" i="132"/>
  <c r="E6" i="132"/>
  <c r="H5" i="132"/>
  <c r="G5" i="132"/>
  <c r="E5" i="132"/>
  <c r="H4" i="132"/>
  <c r="G4" i="132"/>
  <c r="E4" i="132"/>
  <c r="H3" i="132"/>
  <c r="G3" i="132"/>
  <c r="E3" i="132"/>
  <c r="AP4" i="132" s="1"/>
  <c r="F82" i="204" s="1"/>
  <c r="B1" i="132"/>
  <c r="A1" i="132"/>
  <c r="B21" i="131"/>
  <c r="E18" i="131"/>
  <c r="H11" i="131"/>
  <c r="G11" i="131"/>
  <c r="E11" i="131"/>
  <c r="H10" i="131"/>
  <c r="G10" i="131"/>
  <c r="E10" i="131"/>
  <c r="H9" i="131"/>
  <c r="G9" i="131"/>
  <c r="E9" i="131"/>
  <c r="H8" i="131"/>
  <c r="G8" i="131"/>
  <c r="E8" i="131"/>
  <c r="H7" i="131"/>
  <c r="G7" i="131"/>
  <c r="E7" i="131"/>
  <c r="H6" i="131"/>
  <c r="G6" i="131"/>
  <c r="E6" i="131"/>
  <c r="H5" i="131"/>
  <c r="G5" i="131"/>
  <c r="E5" i="131"/>
  <c r="H4" i="131"/>
  <c r="G4" i="131"/>
  <c r="E4" i="131"/>
  <c r="H3" i="131"/>
  <c r="G3" i="131"/>
  <c r="E3" i="131"/>
  <c r="AP4" i="131" s="1"/>
  <c r="F194" i="204" s="1"/>
  <c r="B1" i="131"/>
  <c r="A1" i="131"/>
  <c r="B21" i="130"/>
  <c r="E18" i="130"/>
  <c r="H11" i="130"/>
  <c r="G11" i="130"/>
  <c r="E11" i="130"/>
  <c r="H10" i="130"/>
  <c r="G10" i="130"/>
  <c r="E10" i="130"/>
  <c r="H9" i="130"/>
  <c r="G9" i="130"/>
  <c r="E9" i="130"/>
  <c r="H8" i="130"/>
  <c r="G8" i="130"/>
  <c r="E8" i="130"/>
  <c r="H7" i="130"/>
  <c r="G7" i="130"/>
  <c r="E7" i="130"/>
  <c r="H6" i="130"/>
  <c r="G6" i="130"/>
  <c r="E6" i="130"/>
  <c r="H5" i="130"/>
  <c r="G5" i="130"/>
  <c r="E5" i="130"/>
  <c r="H4" i="130"/>
  <c r="G4" i="130"/>
  <c r="E4" i="130"/>
  <c r="H3" i="130"/>
  <c r="G3" i="130"/>
  <c r="E3" i="130"/>
  <c r="AP4" i="130" s="1"/>
  <c r="F147" i="204" s="1"/>
  <c r="B1" i="130"/>
  <c r="A1" i="130"/>
  <c r="B21" i="129"/>
  <c r="E18" i="129"/>
  <c r="H11" i="129"/>
  <c r="G11" i="129"/>
  <c r="E11" i="129"/>
  <c r="H10" i="129"/>
  <c r="G10" i="129"/>
  <c r="E10" i="129"/>
  <c r="H9" i="129"/>
  <c r="G9" i="129"/>
  <c r="E9" i="129"/>
  <c r="H8" i="129"/>
  <c r="G8" i="129"/>
  <c r="E8" i="129"/>
  <c r="H7" i="129"/>
  <c r="G7" i="129"/>
  <c r="E7" i="129"/>
  <c r="H6" i="129"/>
  <c r="G6" i="129"/>
  <c r="E6" i="129"/>
  <c r="H5" i="129"/>
  <c r="G5" i="129"/>
  <c r="E5" i="129"/>
  <c r="H4" i="129"/>
  <c r="G4" i="129"/>
  <c r="E4" i="129"/>
  <c r="H3" i="129"/>
  <c r="G3" i="129"/>
  <c r="E3" i="129"/>
  <c r="AP4" i="129" s="1"/>
  <c r="F99" i="204" s="1"/>
  <c r="B1" i="129"/>
  <c r="A1" i="129"/>
  <c r="B21" i="128"/>
  <c r="E18" i="128"/>
  <c r="H11" i="128"/>
  <c r="G11" i="128"/>
  <c r="E11" i="128"/>
  <c r="H10" i="128"/>
  <c r="G10" i="128"/>
  <c r="E10" i="128"/>
  <c r="H9" i="128"/>
  <c r="G9" i="128"/>
  <c r="E9" i="128"/>
  <c r="H8" i="128"/>
  <c r="G8" i="128"/>
  <c r="E8" i="128"/>
  <c r="H7" i="128"/>
  <c r="G7" i="128"/>
  <c r="E7" i="128"/>
  <c r="H6" i="128"/>
  <c r="G6" i="128"/>
  <c r="E6" i="128"/>
  <c r="H5" i="128"/>
  <c r="G5" i="128"/>
  <c r="E5" i="128"/>
  <c r="H4" i="128"/>
  <c r="G4" i="128"/>
  <c r="E4" i="128"/>
  <c r="H3" i="128"/>
  <c r="G3" i="128"/>
  <c r="E3" i="128"/>
  <c r="AP4" i="128" s="1"/>
  <c r="F146" i="204" s="1"/>
  <c r="B1" i="128"/>
  <c r="A1" i="128"/>
  <c r="B21" i="127"/>
  <c r="E18" i="127"/>
  <c r="H11" i="127"/>
  <c r="G11" i="127"/>
  <c r="E11" i="127"/>
  <c r="H10" i="127"/>
  <c r="G10" i="127"/>
  <c r="E10" i="127"/>
  <c r="H9" i="127"/>
  <c r="G9" i="127"/>
  <c r="E9" i="127"/>
  <c r="H8" i="127"/>
  <c r="G8" i="127"/>
  <c r="E8" i="127"/>
  <c r="H7" i="127"/>
  <c r="G7" i="127"/>
  <c r="E7" i="127"/>
  <c r="H6" i="127"/>
  <c r="G6" i="127"/>
  <c r="E6" i="127"/>
  <c r="H5" i="127"/>
  <c r="G5" i="127"/>
  <c r="E5" i="127"/>
  <c r="H4" i="127"/>
  <c r="G4" i="127"/>
  <c r="E4" i="127"/>
  <c r="H3" i="127"/>
  <c r="G3" i="127"/>
  <c r="E3" i="127"/>
  <c r="AP4" i="127" s="1"/>
  <c r="F25" i="204" s="1"/>
  <c r="B1" i="127"/>
  <c r="A1" i="127"/>
  <c r="B21" i="126"/>
  <c r="E18" i="126"/>
  <c r="H11" i="126"/>
  <c r="G11" i="126"/>
  <c r="E11" i="126"/>
  <c r="H10" i="126"/>
  <c r="G10" i="126"/>
  <c r="E10" i="126"/>
  <c r="H9" i="126"/>
  <c r="G9" i="126"/>
  <c r="E9" i="126"/>
  <c r="H8" i="126"/>
  <c r="G8" i="126"/>
  <c r="E8" i="126"/>
  <c r="H7" i="126"/>
  <c r="G7" i="126"/>
  <c r="E7" i="126"/>
  <c r="H6" i="126"/>
  <c r="G6" i="126"/>
  <c r="E6" i="126"/>
  <c r="H5" i="126"/>
  <c r="G5" i="126"/>
  <c r="E5" i="126"/>
  <c r="H4" i="126"/>
  <c r="G4" i="126"/>
  <c r="E4" i="126"/>
  <c r="H3" i="126"/>
  <c r="G3" i="126"/>
  <c r="E3" i="126"/>
  <c r="AP4" i="126" s="1"/>
  <c r="F145" i="204" s="1"/>
  <c r="B1" i="126"/>
  <c r="A1" i="126"/>
  <c r="B21" i="125"/>
  <c r="E18" i="125"/>
  <c r="H11" i="125"/>
  <c r="G11" i="125"/>
  <c r="E11" i="125"/>
  <c r="H10" i="125"/>
  <c r="G10" i="125"/>
  <c r="E10" i="125"/>
  <c r="H9" i="125"/>
  <c r="G9" i="125"/>
  <c r="E9" i="125"/>
  <c r="H8" i="125"/>
  <c r="G8" i="125"/>
  <c r="E8" i="125"/>
  <c r="H7" i="125"/>
  <c r="G7" i="125"/>
  <c r="E7" i="125"/>
  <c r="H6" i="125"/>
  <c r="G6" i="125"/>
  <c r="E6" i="125"/>
  <c r="H5" i="125"/>
  <c r="G5" i="125"/>
  <c r="E5" i="125"/>
  <c r="H4" i="125"/>
  <c r="G4" i="125"/>
  <c r="E4" i="125"/>
  <c r="H3" i="125"/>
  <c r="G3" i="125"/>
  <c r="E3" i="125"/>
  <c r="AP4" i="125" s="1"/>
  <c r="F144" i="204" s="1"/>
  <c r="B1" i="125"/>
  <c r="A1" i="125"/>
  <c r="B21" i="124"/>
  <c r="E18" i="124"/>
  <c r="H11" i="124"/>
  <c r="G11" i="124"/>
  <c r="E11" i="124"/>
  <c r="H10" i="124"/>
  <c r="G10" i="124"/>
  <c r="E10" i="124"/>
  <c r="H9" i="124"/>
  <c r="G9" i="124"/>
  <c r="E9" i="124"/>
  <c r="H8" i="124"/>
  <c r="G8" i="124"/>
  <c r="E8" i="124"/>
  <c r="H7" i="124"/>
  <c r="G7" i="124"/>
  <c r="E7" i="124"/>
  <c r="H6" i="124"/>
  <c r="G6" i="124"/>
  <c r="E6" i="124"/>
  <c r="H5" i="124"/>
  <c r="G5" i="124"/>
  <c r="E5" i="124"/>
  <c r="H4" i="124"/>
  <c r="G4" i="124"/>
  <c r="E4" i="124"/>
  <c r="H3" i="124"/>
  <c r="G3" i="124"/>
  <c r="E3" i="124"/>
  <c r="AP4" i="124" s="1"/>
  <c r="F143" i="204" s="1"/>
  <c r="B1" i="124"/>
  <c r="A1" i="124"/>
  <c r="B21" i="123"/>
  <c r="E18" i="123"/>
  <c r="H11" i="123"/>
  <c r="G11" i="123"/>
  <c r="E11" i="123"/>
  <c r="H10" i="123"/>
  <c r="G10" i="123"/>
  <c r="E10" i="123"/>
  <c r="H9" i="123"/>
  <c r="G9" i="123"/>
  <c r="E9" i="123"/>
  <c r="H8" i="123"/>
  <c r="G8" i="123"/>
  <c r="E8" i="123"/>
  <c r="H7" i="123"/>
  <c r="G7" i="123"/>
  <c r="E7" i="123"/>
  <c r="H6" i="123"/>
  <c r="G6" i="123"/>
  <c r="E6" i="123"/>
  <c r="H5" i="123"/>
  <c r="G5" i="123"/>
  <c r="E5" i="123"/>
  <c r="H4" i="123"/>
  <c r="G4" i="123"/>
  <c r="E4" i="123"/>
  <c r="H3" i="123"/>
  <c r="G3" i="123"/>
  <c r="E3" i="123"/>
  <c r="AP4" i="123" s="1"/>
  <c r="F78" i="204" s="1"/>
  <c r="B1" i="123"/>
  <c r="A1" i="123"/>
  <c r="B21" i="122"/>
  <c r="E18" i="122"/>
  <c r="H11" i="122"/>
  <c r="G11" i="122"/>
  <c r="E11" i="122"/>
  <c r="H10" i="122"/>
  <c r="G10" i="122"/>
  <c r="E10" i="122"/>
  <c r="H9" i="122"/>
  <c r="G9" i="122"/>
  <c r="E9" i="122"/>
  <c r="H8" i="122"/>
  <c r="G8" i="122"/>
  <c r="E8" i="122"/>
  <c r="H7" i="122"/>
  <c r="G7" i="122"/>
  <c r="E7" i="122"/>
  <c r="H6" i="122"/>
  <c r="G6" i="122"/>
  <c r="E6" i="122"/>
  <c r="H5" i="122"/>
  <c r="G5" i="122"/>
  <c r="E5" i="122"/>
  <c r="H4" i="122"/>
  <c r="G4" i="122"/>
  <c r="E4" i="122"/>
  <c r="H3" i="122"/>
  <c r="G3" i="122"/>
  <c r="E3" i="122"/>
  <c r="AP4" i="122" s="1"/>
  <c r="F101" i="204" s="1"/>
  <c r="B1" i="122"/>
  <c r="A1" i="122"/>
  <c r="B21" i="121"/>
  <c r="E18" i="121"/>
  <c r="H11" i="121"/>
  <c r="G11" i="121"/>
  <c r="E11" i="121"/>
  <c r="H10" i="121"/>
  <c r="G10" i="121"/>
  <c r="E10" i="121"/>
  <c r="H9" i="121"/>
  <c r="G9" i="121"/>
  <c r="E9" i="121"/>
  <c r="H8" i="121"/>
  <c r="G8" i="121"/>
  <c r="E8" i="121"/>
  <c r="H7" i="121"/>
  <c r="G7" i="121"/>
  <c r="E7" i="121"/>
  <c r="H6" i="121"/>
  <c r="G6" i="121"/>
  <c r="E6" i="121"/>
  <c r="H5" i="121"/>
  <c r="G5" i="121"/>
  <c r="E5" i="121"/>
  <c r="H4" i="121"/>
  <c r="G4" i="121"/>
  <c r="E4" i="121"/>
  <c r="H3" i="121"/>
  <c r="G3" i="121"/>
  <c r="E3" i="121"/>
  <c r="AP4" i="121" s="1"/>
  <c r="F44" i="204" s="1"/>
  <c r="B1" i="121"/>
  <c r="A1" i="121"/>
  <c r="B21" i="120"/>
  <c r="E18" i="120"/>
  <c r="H11" i="120"/>
  <c r="G11" i="120"/>
  <c r="E11" i="120"/>
  <c r="H10" i="120"/>
  <c r="G10" i="120"/>
  <c r="E10" i="120"/>
  <c r="H9" i="120"/>
  <c r="G9" i="120"/>
  <c r="E9" i="120"/>
  <c r="H8" i="120"/>
  <c r="G8" i="120"/>
  <c r="E8" i="120"/>
  <c r="H7" i="120"/>
  <c r="G7" i="120"/>
  <c r="E7" i="120"/>
  <c r="H6" i="120"/>
  <c r="G6" i="120"/>
  <c r="E6" i="120"/>
  <c r="H5" i="120"/>
  <c r="G5" i="120"/>
  <c r="E5" i="120"/>
  <c r="H4" i="120"/>
  <c r="G4" i="120"/>
  <c r="E4" i="120"/>
  <c r="H3" i="120"/>
  <c r="G3" i="120"/>
  <c r="E3" i="120"/>
  <c r="AP4" i="120" s="1"/>
  <c r="F69" i="204" s="1"/>
  <c r="B1" i="120"/>
  <c r="A1" i="120"/>
  <c r="B21" i="119"/>
  <c r="E18" i="119"/>
  <c r="H11" i="119"/>
  <c r="G11" i="119"/>
  <c r="E11" i="119"/>
  <c r="H10" i="119"/>
  <c r="G10" i="119"/>
  <c r="E10" i="119"/>
  <c r="H9" i="119"/>
  <c r="G9" i="119"/>
  <c r="E9" i="119"/>
  <c r="H8" i="119"/>
  <c r="G8" i="119"/>
  <c r="E8" i="119"/>
  <c r="H7" i="119"/>
  <c r="G7" i="119"/>
  <c r="E7" i="119"/>
  <c r="H6" i="119"/>
  <c r="G6" i="119"/>
  <c r="E6" i="119"/>
  <c r="H5" i="119"/>
  <c r="G5" i="119"/>
  <c r="E5" i="119"/>
  <c r="H4" i="119"/>
  <c r="G4" i="119"/>
  <c r="E4" i="119"/>
  <c r="H3" i="119"/>
  <c r="G3" i="119"/>
  <c r="E3" i="119"/>
  <c r="AP4" i="119" s="1"/>
  <c r="F40" i="204" s="1"/>
  <c r="B1" i="119"/>
  <c r="A1" i="119"/>
  <c r="B21" i="118"/>
  <c r="E18" i="118"/>
  <c r="H11" i="118"/>
  <c r="G11" i="118"/>
  <c r="E11" i="118"/>
  <c r="H10" i="118"/>
  <c r="G10" i="118"/>
  <c r="E10" i="118"/>
  <c r="H9" i="118"/>
  <c r="G9" i="118"/>
  <c r="E9" i="118"/>
  <c r="H8" i="118"/>
  <c r="G8" i="118"/>
  <c r="E8" i="118"/>
  <c r="H7" i="118"/>
  <c r="G7" i="118"/>
  <c r="E7" i="118"/>
  <c r="H6" i="118"/>
  <c r="G6" i="118"/>
  <c r="E6" i="118"/>
  <c r="H5" i="118"/>
  <c r="G5" i="118"/>
  <c r="E5" i="118"/>
  <c r="H4" i="118"/>
  <c r="G4" i="118"/>
  <c r="E4" i="118"/>
  <c r="H3" i="118"/>
  <c r="G3" i="118"/>
  <c r="E3" i="118"/>
  <c r="AP4" i="118" s="1"/>
  <c r="F75" i="204" s="1"/>
  <c r="B1" i="118"/>
  <c r="A1" i="118"/>
  <c r="B21" i="117"/>
  <c r="E18" i="117"/>
  <c r="H11" i="117"/>
  <c r="G11" i="117"/>
  <c r="E11" i="117"/>
  <c r="H10" i="117"/>
  <c r="G10" i="117"/>
  <c r="E10" i="117"/>
  <c r="H9" i="117"/>
  <c r="G9" i="117"/>
  <c r="E9" i="117"/>
  <c r="H8" i="117"/>
  <c r="G8" i="117"/>
  <c r="E8" i="117"/>
  <c r="H7" i="117"/>
  <c r="G7" i="117"/>
  <c r="E7" i="117"/>
  <c r="H6" i="117"/>
  <c r="G6" i="117"/>
  <c r="E6" i="117"/>
  <c r="H5" i="117"/>
  <c r="G5" i="117"/>
  <c r="E5" i="117"/>
  <c r="H4" i="117"/>
  <c r="G4" i="117"/>
  <c r="E4" i="117"/>
  <c r="H3" i="117"/>
  <c r="G3" i="117"/>
  <c r="E3" i="117"/>
  <c r="AP4" i="117" s="1"/>
  <c r="F142" i="204" s="1"/>
  <c r="B1" i="117"/>
  <c r="A1" i="117"/>
  <c r="B21" i="116"/>
  <c r="E18" i="116"/>
  <c r="H11" i="116"/>
  <c r="G11" i="116"/>
  <c r="E11" i="116"/>
  <c r="H10" i="116"/>
  <c r="G10" i="116"/>
  <c r="E10" i="116"/>
  <c r="H9" i="116"/>
  <c r="G9" i="116"/>
  <c r="E9" i="116"/>
  <c r="H8" i="116"/>
  <c r="G8" i="116"/>
  <c r="E8" i="116"/>
  <c r="H7" i="116"/>
  <c r="G7" i="116"/>
  <c r="E7" i="116"/>
  <c r="H6" i="116"/>
  <c r="G6" i="116"/>
  <c r="E6" i="116"/>
  <c r="H5" i="116"/>
  <c r="G5" i="116"/>
  <c r="E5" i="116"/>
  <c r="H4" i="116"/>
  <c r="G4" i="116"/>
  <c r="E4" i="116"/>
  <c r="H3" i="116"/>
  <c r="G3" i="116"/>
  <c r="E3" i="116"/>
  <c r="AP4" i="116" s="1"/>
  <c r="F59" i="204" s="1"/>
  <c r="B1" i="116"/>
  <c r="A1" i="116"/>
  <c r="B21" i="115"/>
  <c r="E18" i="115"/>
  <c r="H11" i="115"/>
  <c r="G11" i="115"/>
  <c r="E11" i="115"/>
  <c r="H10" i="115"/>
  <c r="G10" i="115"/>
  <c r="E10" i="115"/>
  <c r="H9" i="115"/>
  <c r="G9" i="115"/>
  <c r="E9" i="115"/>
  <c r="H8" i="115"/>
  <c r="G8" i="115"/>
  <c r="E8" i="115"/>
  <c r="H7" i="115"/>
  <c r="G7" i="115"/>
  <c r="E7" i="115"/>
  <c r="H6" i="115"/>
  <c r="G6" i="115"/>
  <c r="E6" i="115"/>
  <c r="H5" i="115"/>
  <c r="G5" i="115"/>
  <c r="E5" i="115"/>
  <c r="H4" i="115"/>
  <c r="G4" i="115"/>
  <c r="E4" i="115"/>
  <c r="H3" i="115"/>
  <c r="G3" i="115"/>
  <c r="E3" i="115"/>
  <c r="AP4" i="115" s="1"/>
  <c r="F141" i="204" s="1"/>
  <c r="B1" i="115"/>
  <c r="A1" i="115"/>
  <c r="B21" i="114"/>
  <c r="E18" i="114"/>
  <c r="H11" i="114"/>
  <c r="G11" i="114"/>
  <c r="E11" i="114"/>
  <c r="H10" i="114"/>
  <c r="G10" i="114"/>
  <c r="E10" i="114"/>
  <c r="H9" i="114"/>
  <c r="G9" i="114"/>
  <c r="E9" i="114"/>
  <c r="H8" i="114"/>
  <c r="G8" i="114"/>
  <c r="E8" i="114"/>
  <c r="H7" i="114"/>
  <c r="G7" i="114"/>
  <c r="E7" i="114"/>
  <c r="H6" i="114"/>
  <c r="G6" i="114"/>
  <c r="E6" i="114"/>
  <c r="H5" i="114"/>
  <c r="G5" i="114"/>
  <c r="E5" i="114"/>
  <c r="H4" i="114"/>
  <c r="G4" i="114"/>
  <c r="E4" i="114"/>
  <c r="H3" i="114"/>
  <c r="G3" i="114"/>
  <c r="E3" i="114"/>
  <c r="AP4" i="114" s="1"/>
  <c r="F140" i="204" s="1"/>
  <c r="B1" i="114"/>
  <c r="A1" i="114"/>
  <c r="B21" i="113"/>
  <c r="E18" i="113"/>
  <c r="H11" i="113"/>
  <c r="G11" i="113"/>
  <c r="E11" i="113"/>
  <c r="H10" i="113"/>
  <c r="G10" i="113"/>
  <c r="E10" i="113"/>
  <c r="H9" i="113"/>
  <c r="G9" i="113"/>
  <c r="E9" i="113"/>
  <c r="H8" i="113"/>
  <c r="G8" i="113"/>
  <c r="E8" i="113"/>
  <c r="H7" i="113"/>
  <c r="G7" i="113"/>
  <c r="E7" i="113"/>
  <c r="H6" i="113"/>
  <c r="G6" i="113"/>
  <c r="E6" i="113"/>
  <c r="H5" i="113"/>
  <c r="G5" i="113"/>
  <c r="E5" i="113"/>
  <c r="H4" i="113"/>
  <c r="G4" i="113"/>
  <c r="E4" i="113"/>
  <c r="H3" i="113"/>
  <c r="G3" i="113"/>
  <c r="E3" i="113"/>
  <c r="AP4" i="113" s="1"/>
  <c r="F139" i="204" s="1"/>
  <c r="B1" i="113"/>
  <c r="A1" i="113"/>
  <c r="B21" i="112"/>
  <c r="E18" i="112"/>
  <c r="H11" i="112"/>
  <c r="G11" i="112"/>
  <c r="E11" i="112"/>
  <c r="H10" i="112"/>
  <c r="G10" i="112"/>
  <c r="E10" i="112"/>
  <c r="H9" i="112"/>
  <c r="G9" i="112"/>
  <c r="E9" i="112"/>
  <c r="H8" i="112"/>
  <c r="G8" i="112"/>
  <c r="E8" i="112"/>
  <c r="H7" i="112"/>
  <c r="G7" i="112"/>
  <c r="E7" i="112"/>
  <c r="H6" i="112"/>
  <c r="G6" i="112"/>
  <c r="E6" i="112"/>
  <c r="H5" i="112"/>
  <c r="G5" i="112"/>
  <c r="E5" i="112"/>
  <c r="H4" i="112"/>
  <c r="G4" i="112"/>
  <c r="E4" i="112"/>
  <c r="H3" i="112"/>
  <c r="G3" i="112"/>
  <c r="E3" i="112"/>
  <c r="AP4" i="112" s="1"/>
  <c r="F64" i="204" s="1"/>
  <c r="B1" i="112"/>
  <c r="A1" i="112"/>
  <c r="B21" i="111"/>
  <c r="E18" i="111"/>
  <c r="H11" i="111"/>
  <c r="G11" i="111"/>
  <c r="E11" i="111"/>
  <c r="H10" i="111"/>
  <c r="G10" i="111"/>
  <c r="E10" i="111"/>
  <c r="H9" i="111"/>
  <c r="G9" i="111"/>
  <c r="E9" i="111"/>
  <c r="H8" i="111"/>
  <c r="G8" i="111"/>
  <c r="E8" i="111"/>
  <c r="H7" i="111"/>
  <c r="G7" i="111"/>
  <c r="E7" i="111"/>
  <c r="H6" i="111"/>
  <c r="G6" i="111"/>
  <c r="E6" i="111"/>
  <c r="H5" i="111"/>
  <c r="G5" i="111"/>
  <c r="E5" i="111"/>
  <c r="H4" i="111"/>
  <c r="G4" i="111"/>
  <c r="E4" i="111"/>
  <c r="H3" i="111"/>
  <c r="G3" i="111"/>
  <c r="E3" i="111"/>
  <c r="AP4" i="111" s="1"/>
  <c r="F138" i="204" s="1"/>
  <c r="B1" i="111"/>
  <c r="A1" i="111"/>
  <c r="B21" i="110"/>
  <c r="E18" i="110"/>
  <c r="H11" i="110"/>
  <c r="G11" i="110"/>
  <c r="E11" i="110"/>
  <c r="H10" i="110"/>
  <c r="G10" i="110"/>
  <c r="E10" i="110"/>
  <c r="H9" i="110"/>
  <c r="G9" i="110"/>
  <c r="E9" i="110"/>
  <c r="H8" i="110"/>
  <c r="G8" i="110"/>
  <c r="E8" i="110"/>
  <c r="H7" i="110"/>
  <c r="G7" i="110"/>
  <c r="E7" i="110"/>
  <c r="H6" i="110"/>
  <c r="G6" i="110"/>
  <c r="E6" i="110"/>
  <c r="H5" i="110"/>
  <c r="G5" i="110"/>
  <c r="E5" i="110"/>
  <c r="H4" i="110"/>
  <c r="G4" i="110"/>
  <c r="E4" i="110"/>
  <c r="H3" i="110"/>
  <c r="G3" i="110"/>
  <c r="E3" i="110"/>
  <c r="AP4" i="110" s="1"/>
  <c r="F90" i="204" s="1"/>
  <c r="B1" i="110"/>
  <c r="A1" i="110"/>
  <c r="B21" i="109"/>
  <c r="E18" i="109"/>
  <c r="H11" i="109"/>
  <c r="G11" i="109"/>
  <c r="E11" i="109"/>
  <c r="H10" i="109"/>
  <c r="G10" i="109"/>
  <c r="E10" i="109"/>
  <c r="H9" i="109"/>
  <c r="G9" i="109"/>
  <c r="E9" i="109"/>
  <c r="H8" i="109"/>
  <c r="G8" i="109"/>
  <c r="E8" i="109"/>
  <c r="H7" i="109"/>
  <c r="G7" i="109"/>
  <c r="E7" i="109"/>
  <c r="H6" i="109"/>
  <c r="G6" i="109"/>
  <c r="E6" i="109"/>
  <c r="H5" i="109"/>
  <c r="G5" i="109"/>
  <c r="E5" i="109"/>
  <c r="H4" i="109"/>
  <c r="G4" i="109"/>
  <c r="E4" i="109"/>
  <c r="H3" i="109"/>
  <c r="G3" i="109"/>
  <c r="E3" i="109"/>
  <c r="AP4" i="109" s="1"/>
  <c r="F137" i="204" s="1"/>
  <c r="B1" i="109"/>
  <c r="A1" i="109"/>
  <c r="B21" i="108"/>
  <c r="E18" i="108"/>
  <c r="H11" i="108"/>
  <c r="G11" i="108"/>
  <c r="E11" i="108"/>
  <c r="H10" i="108"/>
  <c r="G10" i="108"/>
  <c r="E10" i="108"/>
  <c r="H9" i="108"/>
  <c r="G9" i="108"/>
  <c r="E9" i="108"/>
  <c r="H8" i="108"/>
  <c r="G8" i="108"/>
  <c r="E8" i="108"/>
  <c r="H7" i="108"/>
  <c r="G7" i="108"/>
  <c r="E7" i="108"/>
  <c r="H6" i="108"/>
  <c r="G6" i="108"/>
  <c r="E6" i="108"/>
  <c r="H5" i="108"/>
  <c r="G5" i="108"/>
  <c r="E5" i="108"/>
  <c r="H4" i="108"/>
  <c r="G4" i="108"/>
  <c r="E4" i="108"/>
  <c r="H3" i="108"/>
  <c r="G3" i="108"/>
  <c r="E3" i="108"/>
  <c r="AP4" i="108" s="1"/>
  <c r="F136" i="204" s="1"/>
  <c r="B1" i="108"/>
  <c r="A1" i="108"/>
  <c r="B21" i="107"/>
  <c r="E18" i="107"/>
  <c r="H11" i="107"/>
  <c r="G11" i="107"/>
  <c r="E11" i="107"/>
  <c r="H10" i="107"/>
  <c r="G10" i="107"/>
  <c r="E10" i="107"/>
  <c r="H9" i="107"/>
  <c r="G9" i="107"/>
  <c r="E9" i="107"/>
  <c r="H8" i="107"/>
  <c r="G8" i="107"/>
  <c r="E8" i="107"/>
  <c r="H7" i="107"/>
  <c r="G7" i="107"/>
  <c r="E7" i="107"/>
  <c r="H6" i="107"/>
  <c r="G6" i="107"/>
  <c r="E6" i="107"/>
  <c r="H5" i="107"/>
  <c r="G5" i="107"/>
  <c r="E5" i="107"/>
  <c r="H4" i="107"/>
  <c r="G4" i="107"/>
  <c r="E4" i="107"/>
  <c r="H3" i="107"/>
  <c r="G3" i="107"/>
  <c r="E3" i="107"/>
  <c r="AP4" i="107" s="1"/>
  <c r="F53" i="204" s="1"/>
  <c r="B1" i="107"/>
  <c r="A1" i="107"/>
  <c r="B21" i="106"/>
  <c r="E18" i="106"/>
  <c r="H11" i="106"/>
  <c r="G11" i="106"/>
  <c r="E11" i="106"/>
  <c r="H10" i="106"/>
  <c r="G10" i="106"/>
  <c r="E10" i="106"/>
  <c r="H9" i="106"/>
  <c r="G9" i="106"/>
  <c r="E9" i="106"/>
  <c r="H8" i="106"/>
  <c r="G8" i="106"/>
  <c r="E8" i="106"/>
  <c r="H7" i="106"/>
  <c r="G7" i="106"/>
  <c r="E7" i="106"/>
  <c r="H6" i="106"/>
  <c r="G6" i="106"/>
  <c r="E6" i="106"/>
  <c r="H5" i="106"/>
  <c r="G5" i="106"/>
  <c r="E5" i="106"/>
  <c r="H4" i="106"/>
  <c r="G4" i="106"/>
  <c r="E4" i="106"/>
  <c r="H3" i="106"/>
  <c r="G3" i="106"/>
  <c r="E3" i="106"/>
  <c r="AP4" i="106" s="1"/>
  <c r="F55" i="204" s="1"/>
  <c r="B1" i="106"/>
  <c r="A1" i="106"/>
  <c r="B21" i="105"/>
  <c r="E18" i="105"/>
  <c r="H11" i="105"/>
  <c r="G11" i="105"/>
  <c r="E11" i="105"/>
  <c r="H10" i="105"/>
  <c r="G10" i="105"/>
  <c r="E10" i="105"/>
  <c r="H9" i="105"/>
  <c r="G9" i="105"/>
  <c r="E9" i="105"/>
  <c r="H8" i="105"/>
  <c r="G8" i="105"/>
  <c r="E8" i="105"/>
  <c r="H7" i="105"/>
  <c r="G7" i="105"/>
  <c r="E7" i="105"/>
  <c r="H6" i="105"/>
  <c r="G6" i="105"/>
  <c r="E6" i="105"/>
  <c r="H5" i="105"/>
  <c r="G5" i="105"/>
  <c r="E5" i="105"/>
  <c r="H4" i="105"/>
  <c r="G4" i="105"/>
  <c r="E4" i="105"/>
  <c r="H3" i="105"/>
  <c r="G3" i="105"/>
  <c r="E3" i="105"/>
  <c r="AP4" i="105" s="1"/>
  <c r="F20" i="204" s="1"/>
  <c r="B1" i="105"/>
  <c r="A1" i="105"/>
  <c r="B21" i="104"/>
  <c r="E18" i="104"/>
  <c r="H11" i="104"/>
  <c r="G11" i="104"/>
  <c r="E11" i="104"/>
  <c r="H10" i="104"/>
  <c r="G10" i="104"/>
  <c r="E10" i="104"/>
  <c r="H9" i="104"/>
  <c r="G9" i="104"/>
  <c r="E9" i="104"/>
  <c r="H8" i="104"/>
  <c r="G8" i="104"/>
  <c r="E8" i="104"/>
  <c r="H7" i="104"/>
  <c r="G7" i="104"/>
  <c r="E7" i="104"/>
  <c r="H6" i="104"/>
  <c r="G6" i="104"/>
  <c r="E6" i="104"/>
  <c r="H5" i="104"/>
  <c r="G5" i="104"/>
  <c r="E5" i="104"/>
  <c r="H4" i="104"/>
  <c r="G4" i="104"/>
  <c r="E4" i="104"/>
  <c r="H3" i="104"/>
  <c r="G3" i="104"/>
  <c r="E3" i="104"/>
  <c r="AP4" i="104" s="1"/>
  <c r="F86" i="204" s="1"/>
  <c r="B1" i="104"/>
  <c r="A1" i="104"/>
  <c r="B21" i="103"/>
  <c r="E18" i="103"/>
  <c r="H11" i="103"/>
  <c r="G11" i="103"/>
  <c r="E11" i="103"/>
  <c r="H10" i="103"/>
  <c r="G10" i="103"/>
  <c r="E10" i="103"/>
  <c r="H9" i="103"/>
  <c r="G9" i="103"/>
  <c r="E9" i="103"/>
  <c r="H8" i="103"/>
  <c r="G8" i="103"/>
  <c r="E8" i="103"/>
  <c r="H7" i="103"/>
  <c r="G7" i="103"/>
  <c r="E7" i="103"/>
  <c r="H6" i="103"/>
  <c r="G6" i="103"/>
  <c r="E6" i="103"/>
  <c r="H5" i="103"/>
  <c r="G5" i="103"/>
  <c r="E5" i="103"/>
  <c r="H4" i="103"/>
  <c r="G4" i="103"/>
  <c r="E4" i="103"/>
  <c r="H3" i="103"/>
  <c r="G3" i="103"/>
  <c r="E3" i="103"/>
  <c r="AP4" i="103" s="1"/>
  <c r="F135" i="204" s="1"/>
  <c r="B1" i="103"/>
  <c r="A1" i="103"/>
  <c r="B21" i="102"/>
  <c r="E18" i="102"/>
  <c r="H11" i="102"/>
  <c r="G11" i="102"/>
  <c r="E11" i="102"/>
  <c r="H10" i="102"/>
  <c r="G10" i="102"/>
  <c r="E10" i="102"/>
  <c r="H9" i="102"/>
  <c r="G9" i="102"/>
  <c r="E9" i="102"/>
  <c r="H8" i="102"/>
  <c r="G8" i="102"/>
  <c r="E8" i="102"/>
  <c r="H7" i="102"/>
  <c r="G7" i="102"/>
  <c r="E7" i="102"/>
  <c r="H6" i="102"/>
  <c r="G6" i="102"/>
  <c r="E6" i="102"/>
  <c r="H5" i="102"/>
  <c r="G5" i="102"/>
  <c r="E5" i="102"/>
  <c r="H4" i="102"/>
  <c r="G4" i="102"/>
  <c r="E4" i="102"/>
  <c r="H3" i="102"/>
  <c r="G3" i="102"/>
  <c r="E3" i="102"/>
  <c r="AP4" i="102" s="1"/>
  <c r="F19" i="204" s="1"/>
  <c r="B1" i="102"/>
  <c r="A1" i="102"/>
  <c r="B21" i="101"/>
  <c r="E18" i="101"/>
  <c r="H11" i="101"/>
  <c r="G11" i="101"/>
  <c r="E11" i="101"/>
  <c r="H10" i="101"/>
  <c r="G10" i="101"/>
  <c r="E10" i="101"/>
  <c r="H9" i="101"/>
  <c r="G9" i="101"/>
  <c r="E9" i="101"/>
  <c r="H8" i="101"/>
  <c r="G8" i="101"/>
  <c r="E8" i="101"/>
  <c r="H7" i="101"/>
  <c r="G7" i="101"/>
  <c r="E7" i="101"/>
  <c r="H6" i="101"/>
  <c r="G6" i="101"/>
  <c r="E6" i="101"/>
  <c r="H5" i="101"/>
  <c r="G5" i="101"/>
  <c r="E5" i="101"/>
  <c r="H4" i="101"/>
  <c r="G4" i="101"/>
  <c r="E4" i="101"/>
  <c r="H3" i="101"/>
  <c r="G3" i="101"/>
  <c r="E3" i="101"/>
  <c r="AP4" i="101" s="1"/>
  <c r="F134" i="204" s="1"/>
  <c r="B1" i="101"/>
  <c r="A1" i="101"/>
  <c r="B21" i="100"/>
  <c r="E18" i="100"/>
  <c r="H11" i="100"/>
  <c r="G11" i="100"/>
  <c r="E11" i="100"/>
  <c r="H10" i="100"/>
  <c r="G10" i="100"/>
  <c r="E10" i="100"/>
  <c r="H9" i="100"/>
  <c r="G9" i="100"/>
  <c r="E9" i="100"/>
  <c r="H8" i="100"/>
  <c r="G8" i="100"/>
  <c r="E8" i="100"/>
  <c r="H7" i="100"/>
  <c r="G7" i="100"/>
  <c r="E7" i="100"/>
  <c r="H6" i="100"/>
  <c r="G6" i="100"/>
  <c r="E6" i="100"/>
  <c r="H5" i="100"/>
  <c r="G5" i="100"/>
  <c r="E5" i="100"/>
  <c r="H4" i="100"/>
  <c r="G4" i="100"/>
  <c r="E4" i="100"/>
  <c r="H3" i="100"/>
  <c r="G3" i="100"/>
  <c r="E3" i="100"/>
  <c r="AP4" i="100" s="1"/>
  <c r="F133" i="204" s="1"/>
  <c r="B1" i="100"/>
  <c r="A1" i="100"/>
  <c r="B21" i="99"/>
  <c r="E18" i="99"/>
  <c r="H11" i="99"/>
  <c r="G11" i="99"/>
  <c r="E11" i="99"/>
  <c r="H10" i="99"/>
  <c r="G10" i="99"/>
  <c r="E10" i="99"/>
  <c r="H9" i="99"/>
  <c r="G9" i="99"/>
  <c r="E9" i="99"/>
  <c r="H8" i="99"/>
  <c r="G8" i="99"/>
  <c r="E8" i="99"/>
  <c r="H7" i="99"/>
  <c r="G7" i="99"/>
  <c r="E7" i="99"/>
  <c r="H6" i="99"/>
  <c r="G6" i="99"/>
  <c r="E6" i="99"/>
  <c r="H5" i="99"/>
  <c r="G5" i="99"/>
  <c r="E5" i="99"/>
  <c r="H4" i="99"/>
  <c r="G4" i="99"/>
  <c r="E4" i="99"/>
  <c r="H3" i="99"/>
  <c r="G3" i="99"/>
  <c r="E3" i="99"/>
  <c r="AP4" i="99" s="1"/>
  <c r="F84" i="204" s="1"/>
  <c r="B1" i="99"/>
  <c r="A1" i="99"/>
  <c r="B21" i="98"/>
  <c r="E18" i="98"/>
  <c r="H11" i="98"/>
  <c r="G11" i="98"/>
  <c r="E11" i="98"/>
  <c r="H10" i="98"/>
  <c r="G10" i="98"/>
  <c r="E10" i="98"/>
  <c r="H9" i="98"/>
  <c r="G9" i="98"/>
  <c r="E9" i="98"/>
  <c r="H8" i="98"/>
  <c r="G8" i="98"/>
  <c r="E8" i="98"/>
  <c r="H7" i="98"/>
  <c r="G7" i="98"/>
  <c r="E7" i="98"/>
  <c r="H6" i="98"/>
  <c r="G6" i="98"/>
  <c r="E6" i="98"/>
  <c r="H5" i="98"/>
  <c r="G5" i="98"/>
  <c r="E5" i="98"/>
  <c r="H4" i="98"/>
  <c r="G4" i="98"/>
  <c r="E4" i="98"/>
  <c r="H3" i="98"/>
  <c r="G3" i="98"/>
  <c r="E3" i="98"/>
  <c r="AP4" i="98" s="1"/>
  <c r="F89" i="204" s="1"/>
  <c r="B1" i="98"/>
  <c r="A1" i="98"/>
  <c r="B21" i="97"/>
  <c r="E18" i="97"/>
  <c r="H11" i="97"/>
  <c r="G11" i="97"/>
  <c r="E11" i="97"/>
  <c r="H10" i="97"/>
  <c r="G10" i="97"/>
  <c r="E10" i="97"/>
  <c r="H9" i="97"/>
  <c r="G9" i="97"/>
  <c r="E9" i="97"/>
  <c r="H8" i="97"/>
  <c r="G8" i="97"/>
  <c r="E8" i="97"/>
  <c r="H7" i="97"/>
  <c r="G7" i="97"/>
  <c r="E7" i="97"/>
  <c r="H6" i="97"/>
  <c r="G6" i="97"/>
  <c r="E6" i="97"/>
  <c r="H5" i="97"/>
  <c r="G5" i="97"/>
  <c r="E5" i="97"/>
  <c r="H4" i="97"/>
  <c r="G4" i="97"/>
  <c r="E4" i="97"/>
  <c r="H3" i="97"/>
  <c r="G3" i="97"/>
  <c r="E3" i="97"/>
  <c r="AP4" i="97" s="1"/>
  <c r="F132" i="204" s="1"/>
  <c r="B1" i="97"/>
  <c r="A1" i="97"/>
  <c r="B21" i="96"/>
  <c r="E18" i="96"/>
  <c r="H11" i="96"/>
  <c r="G11" i="96"/>
  <c r="E11" i="96"/>
  <c r="H10" i="96"/>
  <c r="G10" i="96"/>
  <c r="E10" i="96"/>
  <c r="H9" i="96"/>
  <c r="G9" i="96"/>
  <c r="E9" i="96"/>
  <c r="H8" i="96"/>
  <c r="G8" i="96"/>
  <c r="E8" i="96"/>
  <c r="H7" i="96"/>
  <c r="G7" i="96"/>
  <c r="E7" i="96"/>
  <c r="H6" i="96"/>
  <c r="G6" i="96"/>
  <c r="E6" i="96"/>
  <c r="H5" i="96"/>
  <c r="G5" i="96"/>
  <c r="E5" i="96"/>
  <c r="H4" i="96"/>
  <c r="G4" i="96"/>
  <c r="E4" i="96"/>
  <c r="H3" i="96"/>
  <c r="G3" i="96"/>
  <c r="E3" i="96"/>
  <c r="AP4" i="96" s="1"/>
  <c r="F27" i="204" s="1"/>
  <c r="B1" i="96"/>
  <c r="A1" i="96"/>
  <c r="B21" i="95"/>
  <c r="E18" i="95"/>
  <c r="H11" i="95"/>
  <c r="G11" i="95"/>
  <c r="E11" i="95"/>
  <c r="H10" i="95"/>
  <c r="G10" i="95"/>
  <c r="E10" i="95"/>
  <c r="H9" i="95"/>
  <c r="G9" i="95"/>
  <c r="E9" i="95"/>
  <c r="H8" i="95"/>
  <c r="G8" i="95"/>
  <c r="E8" i="95"/>
  <c r="H7" i="95"/>
  <c r="G7" i="95"/>
  <c r="E7" i="95"/>
  <c r="H6" i="95"/>
  <c r="G6" i="95"/>
  <c r="E6" i="95"/>
  <c r="H5" i="95"/>
  <c r="G5" i="95"/>
  <c r="E5" i="95"/>
  <c r="H4" i="95"/>
  <c r="G4" i="95"/>
  <c r="E4" i="95"/>
  <c r="H3" i="95"/>
  <c r="G3" i="95"/>
  <c r="E3" i="95"/>
  <c r="AP4" i="95" s="1"/>
  <c r="F131" i="204" s="1"/>
  <c r="B1" i="95"/>
  <c r="A1" i="95"/>
  <c r="B21" i="94"/>
  <c r="E18" i="94"/>
  <c r="H11" i="94"/>
  <c r="G11" i="94"/>
  <c r="E11" i="94"/>
  <c r="H10" i="94"/>
  <c r="G10" i="94"/>
  <c r="E10" i="94"/>
  <c r="H9" i="94"/>
  <c r="G9" i="94"/>
  <c r="E9" i="94"/>
  <c r="H8" i="94"/>
  <c r="G8" i="94"/>
  <c r="E8" i="94"/>
  <c r="H7" i="94"/>
  <c r="G7" i="94"/>
  <c r="E7" i="94"/>
  <c r="H6" i="94"/>
  <c r="G6" i="94"/>
  <c r="E6" i="94"/>
  <c r="H5" i="94"/>
  <c r="G5" i="94"/>
  <c r="E5" i="94"/>
  <c r="H4" i="94"/>
  <c r="G4" i="94"/>
  <c r="E4" i="94"/>
  <c r="H3" i="94"/>
  <c r="G3" i="94"/>
  <c r="E3" i="94"/>
  <c r="AP4" i="94" s="1"/>
  <c r="F130" i="204" s="1"/>
  <c r="B1" i="94"/>
  <c r="A1" i="94"/>
  <c r="B21" i="93"/>
  <c r="E18" i="93"/>
  <c r="H11" i="93"/>
  <c r="G11" i="93"/>
  <c r="E11" i="93"/>
  <c r="H10" i="93"/>
  <c r="G10" i="93"/>
  <c r="E10" i="93"/>
  <c r="H9" i="93"/>
  <c r="G9" i="93"/>
  <c r="E9" i="93"/>
  <c r="H8" i="93"/>
  <c r="G8" i="93"/>
  <c r="E8" i="93"/>
  <c r="H7" i="93"/>
  <c r="G7" i="93"/>
  <c r="E7" i="93"/>
  <c r="H6" i="93"/>
  <c r="G6" i="93"/>
  <c r="E6" i="93"/>
  <c r="H5" i="93"/>
  <c r="G5" i="93"/>
  <c r="E5" i="93"/>
  <c r="H4" i="93"/>
  <c r="G4" i="93"/>
  <c r="E4" i="93"/>
  <c r="H3" i="93"/>
  <c r="G3" i="93"/>
  <c r="E3" i="93"/>
  <c r="AP4" i="93" s="1"/>
  <c r="F77" i="204" s="1"/>
  <c r="B1" i="93"/>
  <c r="A1" i="93"/>
  <c r="B21" i="92"/>
  <c r="E18" i="92"/>
  <c r="H11" i="92"/>
  <c r="G11" i="92"/>
  <c r="E11" i="92"/>
  <c r="H10" i="92"/>
  <c r="G10" i="92"/>
  <c r="E10" i="92"/>
  <c r="H9" i="92"/>
  <c r="G9" i="92"/>
  <c r="E9" i="92"/>
  <c r="H8" i="92"/>
  <c r="G8" i="92"/>
  <c r="E8" i="92"/>
  <c r="H7" i="92"/>
  <c r="G7" i="92"/>
  <c r="E7" i="92"/>
  <c r="H6" i="92"/>
  <c r="G6" i="92"/>
  <c r="E6" i="92"/>
  <c r="H5" i="92"/>
  <c r="G5" i="92"/>
  <c r="E5" i="92"/>
  <c r="H4" i="92"/>
  <c r="G4" i="92"/>
  <c r="E4" i="92"/>
  <c r="H3" i="92"/>
  <c r="G3" i="92"/>
  <c r="E3" i="92"/>
  <c r="AP4" i="92" s="1"/>
  <c r="F85" i="204" s="1"/>
  <c r="B1" i="92"/>
  <c r="A1" i="92"/>
  <c r="B21" i="91"/>
  <c r="E18" i="91"/>
  <c r="H11" i="91"/>
  <c r="G11" i="91"/>
  <c r="E11" i="91"/>
  <c r="H10" i="91"/>
  <c r="G10" i="91"/>
  <c r="E10" i="91"/>
  <c r="H9" i="91"/>
  <c r="G9" i="91"/>
  <c r="E9" i="91"/>
  <c r="H8" i="91"/>
  <c r="G8" i="91"/>
  <c r="E8" i="91"/>
  <c r="H7" i="91"/>
  <c r="G7" i="91"/>
  <c r="E7" i="91"/>
  <c r="H6" i="91"/>
  <c r="G6" i="91"/>
  <c r="E6" i="91"/>
  <c r="H5" i="91"/>
  <c r="G5" i="91"/>
  <c r="E5" i="91"/>
  <c r="H4" i="91"/>
  <c r="G4" i="91"/>
  <c r="E4" i="91"/>
  <c r="H3" i="91"/>
  <c r="G3" i="91"/>
  <c r="E3" i="91"/>
  <c r="AP4" i="91" s="1"/>
  <c r="F24" i="204" s="1"/>
  <c r="B1" i="91"/>
  <c r="A1" i="91"/>
  <c r="B21" i="90"/>
  <c r="E18" i="90"/>
  <c r="H11" i="90"/>
  <c r="G11" i="90"/>
  <c r="E11" i="90"/>
  <c r="H10" i="90"/>
  <c r="G10" i="90"/>
  <c r="E10" i="90"/>
  <c r="H9" i="90"/>
  <c r="G9" i="90"/>
  <c r="E9" i="90"/>
  <c r="H8" i="90"/>
  <c r="G8" i="90"/>
  <c r="E8" i="90"/>
  <c r="H7" i="90"/>
  <c r="G7" i="90"/>
  <c r="E7" i="90"/>
  <c r="H6" i="90"/>
  <c r="G6" i="90"/>
  <c r="E6" i="90"/>
  <c r="H5" i="90"/>
  <c r="G5" i="90"/>
  <c r="E5" i="90"/>
  <c r="H4" i="90"/>
  <c r="G4" i="90"/>
  <c r="E4" i="90"/>
  <c r="H3" i="90"/>
  <c r="G3" i="90"/>
  <c r="E3" i="90"/>
  <c r="AP4" i="90" s="1"/>
  <c r="F129" i="204" s="1"/>
  <c r="B1" i="90"/>
  <c r="A1" i="90"/>
  <c r="B21" i="89"/>
  <c r="E18" i="89"/>
  <c r="H11" i="89"/>
  <c r="G11" i="89"/>
  <c r="E11" i="89"/>
  <c r="H10" i="89"/>
  <c r="G10" i="89"/>
  <c r="E10" i="89"/>
  <c r="H9" i="89"/>
  <c r="G9" i="89"/>
  <c r="E9" i="89"/>
  <c r="H8" i="89"/>
  <c r="G8" i="89"/>
  <c r="E8" i="89"/>
  <c r="H7" i="89"/>
  <c r="G7" i="89"/>
  <c r="E7" i="89"/>
  <c r="H6" i="89"/>
  <c r="G6" i="89"/>
  <c r="E6" i="89"/>
  <c r="H5" i="89"/>
  <c r="G5" i="89"/>
  <c r="E5" i="89"/>
  <c r="H4" i="89"/>
  <c r="G4" i="89"/>
  <c r="E4" i="89"/>
  <c r="H3" i="89"/>
  <c r="G3" i="89"/>
  <c r="E3" i="89"/>
  <c r="AP4" i="89" s="1"/>
  <c r="F128" i="204" s="1"/>
  <c r="B1" i="89"/>
  <c r="A1" i="89"/>
  <c r="B21" i="88"/>
  <c r="E18" i="88"/>
  <c r="H11" i="88"/>
  <c r="G11" i="88"/>
  <c r="E11" i="88"/>
  <c r="H10" i="88"/>
  <c r="G10" i="88"/>
  <c r="E10" i="88"/>
  <c r="H9" i="88"/>
  <c r="G9" i="88"/>
  <c r="E9" i="88"/>
  <c r="H8" i="88"/>
  <c r="G8" i="88"/>
  <c r="E8" i="88"/>
  <c r="H7" i="88"/>
  <c r="G7" i="88"/>
  <c r="E7" i="88"/>
  <c r="H6" i="88"/>
  <c r="G6" i="88"/>
  <c r="E6" i="88"/>
  <c r="H5" i="88"/>
  <c r="G5" i="88"/>
  <c r="E5" i="88"/>
  <c r="H4" i="88"/>
  <c r="G4" i="88"/>
  <c r="E4" i="88"/>
  <c r="H3" i="88"/>
  <c r="G3" i="88"/>
  <c r="E3" i="88"/>
  <c r="AP4" i="88" s="1"/>
  <c r="F198" i="204" s="1"/>
  <c r="B1" i="88"/>
  <c r="A1" i="88"/>
  <c r="B21" i="87"/>
  <c r="E18" i="87"/>
  <c r="H11" i="87"/>
  <c r="G11" i="87"/>
  <c r="E11" i="87"/>
  <c r="H10" i="87"/>
  <c r="G10" i="87"/>
  <c r="E10" i="87"/>
  <c r="H9" i="87"/>
  <c r="G9" i="87"/>
  <c r="E9" i="87"/>
  <c r="H8" i="87"/>
  <c r="G8" i="87"/>
  <c r="E8" i="87"/>
  <c r="H7" i="87"/>
  <c r="G7" i="87"/>
  <c r="E7" i="87"/>
  <c r="H6" i="87"/>
  <c r="G6" i="87"/>
  <c r="E6" i="87"/>
  <c r="H5" i="87"/>
  <c r="G5" i="87"/>
  <c r="E5" i="87"/>
  <c r="H4" i="87"/>
  <c r="G4" i="87"/>
  <c r="E4" i="87"/>
  <c r="H3" i="87"/>
  <c r="G3" i="87"/>
  <c r="E3" i="87"/>
  <c r="AP4" i="87" s="1"/>
  <c r="F108" i="204" s="1"/>
  <c r="B1" i="87"/>
  <c r="A1" i="87"/>
  <c r="B21" i="86"/>
  <c r="E18" i="86"/>
  <c r="H11" i="86"/>
  <c r="G11" i="86"/>
  <c r="E11" i="86"/>
  <c r="H10" i="86"/>
  <c r="G10" i="86"/>
  <c r="E10" i="86"/>
  <c r="H9" i="86"/>
  <c r="G9" i="86"/>
  <c r="E9" i="86"/>
  <c r="H8" i="86"/>
  <c r="G8" i="86"/>
  <c r="E8" i="86"/>
  <c r="H7" i="86"/>
  <c r="G7" i="86"/>
  <c r="E7" i="86"/>
  <c r="H6" i="86"/>
  <c r="G6" i="86"/>
  <c r="E6" i="86"/>
  <c r="H5" i="86"/>
  <c r="G5" i="86"/>
  <c r="E5" i="86"/>
  <c r="H4" i="86"/>
  <c r="G4" i="86"/>
  <c r="E4" i="86"/>
  <c r="H3" i="86"/>
  <c r="G3" i="86"/>
  <c r="E3" i="86"/>
  <c r="AP4" i="86" s="1"/>
  <c r="F7" i="204" s="1"/>
  <c r="B1" i="86"/>
  <c r="A1" i="86"/>
  <c r="B21" i="85"/>
  <c r="E18" i="85"/>
  <c r="H11" i="85"/>
  <c r="G11" i="85"/>
  <c r="E11" i="85"/>
  <c r="H10" i="85"/>
  <c r="G10" i="85"/>
  <c r="E10" i="85"/>
  <c r="H9" i="85"/>
  <c r="G9" i="85"/>
  <c r="E9" i="85"/>
  <c r="H8" i="85"/>
  <c r="G8" i="85"/>
  <c r="E8" i="85"/>
  <c r="H7" i="85"/>
  <c r="G7" i="85"/>
  <c r="E7" i="85"/>
  <c r="H6" i="85"/>
  <c r="G6" i="85"/>
  <c r="E6" i="85"/>
  <c r="H5" i="85"/>
  <c r="G5" i="85"/>
  <c r="E5" i="85"/>
  <c r="H4" i="85"/>
  <c r="G4" i="85"/>
  <c r="E4" i="85"/>
  <c r="H3" i="85"/>
  <c r="G3" i="85"/>
  <c r="E3" i="85"/>
  <c r="AP4" i="85" s="1"/>
  <c r="F193" i="204" s="1"/>
  <c r="B1" i="85"/>
  <c r="A1" i="85"/>
  <c r="B21" i="84"/>
  <c r="E18" i="84"/>
  <c r="H11" i="84"/>
  <c r="G11" i="84"/>
  <c r="E11" i="84"/>
  <c r="H10" i="84"/>
  <c r="G10" i="84"/>
  <c r="E10" i="84"/>
  <c r="H9" i="84"/>
  <c r="G9" i="84"/>
  <c r="E9" i="84"/>
  <c r="H8" i="84"/>
  <c r="G8" i="84"/>
  <c r="E8" i="84"/>
  <c r="H7" i="84"/>
  <c r="G7" i="84"/>
  <c r="E7" i="84"/>
  <c r="H6" i="84"/>
  <c r="G6" i="84"/>
  <c r="E6" i="84"/>
  <c r="H5" i="84"/>
  <c r="G5" i="84"/>
  <c r="E5" i="84"/>
  <c r="H4" i="84"/>
  <c r="G4" i="84"/>
  <c r="E4" i="84"/>
  <c r="H3" i="84"/>
  <c r="G3" i="84"/>
  <c r="E3" i="84"/>
  <c r="AP4" i="84" s="1"/>
  <c r="F16" i="204" s="1"/>
  <c r="B1" i="84"/>
  <c r="A1" i="84"/>
  <c r="B21" i="83"/>
  <c r="E18" i="83"/>
  <c r="H11" i="83"/>
  <c r="G11" i="83"/>
  <c r="E11" i="83"/>
  <c r="H10" i="83"/>
  <c r="G10" i="83"/>
  <c r="E10" i="83"/>
  <c r="H9" i="83"/>
  <c r="G9" i="83"/>
  <c r="E9" i="83"/>
  <c r="H8" i="83"/>
  <c r="G8" i="83"/>
  <c r="E8" i="83"/>
  <c r="H7" i="83"/>
  <c r="G7" i="83"/>
  <c r="E7" i="83"/>
  <c r="H6" i="83"/>
  <c r="G6" i="83"/>
  <c r="E6" i="83"/>
  <c r="H5" i="83"/>
  <c r="G5" i="83"/>
  <c r="E5" i="83"/>
  <c r="H4" i="83"/>
  <c r="G4" i="83"/>
  <c r="E4" i="83"/>
  <c r="H3" i="83"/>
  <c r="G3" i="83"/>
  <c r="E3" i="83"/>
  <c r="AP4" i="83" s="1"/>
  <c r="F26" i="204" s="1"/>
  <c r="B1" i="83"/>
  <c r="A1" i="83"/>
  <c r="B21" i="82"/>
  <c r="E18" i="82"/>
  <c r="H11" i="82"/>
  <c r="G11" i="82"/>
  <c r="E11" i="82"/>
  <c r="H10" i="82"/>
  <c r="G10" i="82"/>
  <c r="E10" i="82"/>
  <c r="H9" i="82"/>
  <c r="G9" i="82"/>
  <c r="E9" i="82"/>
  <c r="H8" i="82"/>
  <c r="G8" i="82"/>
  <c r="E8" i="82"/>
  <c r="H7" i="82"/>
  <c r="G7" i="82"/>
  <c r="E7" i="82"/>
  <c r="H6" i="82"/>
  <c r="G6" i="82"/>
  <c r="E6" i="82"/>
  <c r="H5" i="82"/>
  <c r="G5" i="82"/>
  <c r="E5" i="82"/>
  <c r="H4" i="82"/>
  <c r="G4" i="82"/>
  <c r="E4" i="82"/>
  <c r="H3" i="82"/>
  <c r="G3" i="82"/>
  <c r="E3" i="82"/>
  <c r="AP4" i="82" s="1"/>
  <c r="F15" i="204" s="1"/>
  <c r="B1" i="82"/>
  <c r="A1" i="82"/>
  <c r="B21" i="81"/>
  <c r="E18" i="81"/>
  <c r="H11" i="81"/>
  <c r="G11" i="81"/>
  <c r="E11" i="81"/>
  <c r="H10" i="81"/>
  <c r="G10" i="81"/>
  <c r="E10" i="81"/>
  <c r="H9" i="81"/>
  <c r="G9" i="81"/>
  <c r="E9" i="81"/>
  <c r="H8" i="81"/>
  <c r="G8" i="81"/>
  <c r="E8" i="81"/>
  <c r="H7" i="81"/>
  <c r="G7" i="81"/>
  <c r="E7" i="81"/>
  <c r="H6" i="81"/>
  <c r="G6" i="81"/>
  <c r="E6" i="81"/>
  <c r="H5" i="81"/>
  <c r="G5" i="81"/>
  <c r="E5" i="81"/>
  <c r="H4" i="81"/>
  <c r="G4" i="81"/>
  <c r="E4" i="81"/>
  <c r="H3" i="81"/>
  <c r="G3" i="81"/>
  <c r="E3" i="81"/>
  <c r="AP4" i="81" s="1"/>
  <c r="F83" i="204" s="1"/>
  <c r="B1" i="81"/>
  <c r="A1" i="81"/>
  <c r="B21" i="80"/>
  <c r="E18" i="80"/>
  <c r="H11" i="80"/>
  <c r="G11" i="80"/>
  <c r="E11" i="80"/>
  <c r="H10" i="80"/>
  <c r="G10" i="80"/>
  <c r="E10" i="80"/>
  <c r="H9" i="80"/>
  <c r="G9" i="80"/>
  <c r="E9" i="80"/>
  <c r="H8" i="80"/>
  <c r="G8" i="80"/>
  <c r="E8" i="80"/>
  <c r="H7" i="80"/>
  <c r="G7" i="80"/>
  <c r="E7" i="80"/>
  <c r="H6" i="80"/>
  <c r="G6" i="80"/>
  <c r="E6" i="80"/>
  <c r="H5" i="80"/>
  <c r="G5" i="80"/>
  <c r="E5" i="80"/>
  <c r="H4" i="80"/>
  <c r="G4" i="80"/>
  <c r="E4" i="80"/>
  <c r="H3" i="80"/>
  <c r="G3" i="80"/>
  <c r="E3" i="80"/>
  <c r="AP4" i="80" s="1"/>
  <c r="F17" i="204" s="1"/>
  <c r="B1" i="80"/>
  <c r="A1" i="80"/>
  <c r="B21" i="79"/>
  <c r="E18" i="79"/>
  <c r="H11" i="79"/>
  <c r="G11" i="79"/>
  <c r="E11" i="79"/>
  <c r="H10" i="79"/>
  <c r="G10" i="79"/>
  <c r="E10" i="79"/>
  <c r="H9" i="79"/>
  <c r="G9" i="79"/>
  <c r="E9" i="79"/>
  <c r="H8" i="79"/>
  <c r="G8" i="79"/>
  <c r="E8" i="79"/>
  <c r="H7" i="79"/>
  <c r="G7" i="79"/>
  <c r="E7" i="79"/>
  <c r="H6" i="79"/>
  <c r="G6" i="79"/>
  <c r="E6" i="79"/>
  <c r="H5" i="79"/>
  <c r="G5" i="79"/>
  <c r="E5" i="79"/>
  <c r="H4" i="79"/>
  <c r="G4" i="79"/>
  <c r="E4" i="79"/>
  <c r="H3" i="79"/>
  <c r="G3" i="79"/>
  <c r="E3" i="79"/>
  <c r="AP4" i="79" s="1"/>
  <c r="F70" i="204" s="1"/>
  <c r="B1" i="79"/>
  <c r="A1" i="79"/>
  <c r="B21" i="78"/>
  <c r="E18" i="78"/>
  <c r="H11" i="78"/>
  <c r="G11" i="78"/>
  <c r="E11" i="78"/>
  <c r="H10" i="78"/>
  <c r="G10" i="78"/>
  <c r="E10" i="78"/>
  <c r="H9" i="78"/>
  <c r="G9" i="78"/>
  <c r="E9" i="78"/>
  <c r="H8" i="78"/>
  <c r="G8" i="78"/>
  <c r="E8" i="78"/>
  <c r="H7" i="78"/>
  <c r="G7" i="78"/>
  <c r="E7" i="78"/>
  <c r="H6" i="78"/>
  <c r="G6" i="78"/>
  <c r="E6" i="78"/>
  <c r="H5" i="78"/>
  <c r="G5" i="78"/>
  <c r="E5" i="78"/>
  <c r="H4" i="78"/>
  <c r="G4" i="78"/>
  <c r="E4" i="78"/>
  <c r="H3" i="78"/>
  <c r="G3" i="78"/>
  <c r="E3" i="78"/>
  <c r="AP4" i="78" s="1"/>
  <c r="F81" i="204" s="1"/>
  <c r="B1" i="78"/>
  <c r="A1" i="78"/>
  <c r="B21" i="77"/>
  <c r="E18" i="77"/>
  <c r="H11" i="77"/>
  <c r="G11" i="77"/>
  <c r="E11" i="77"/>
  <c r="H10" i="77"/>
  <c r="G10" i="77"/>
  <c r="E10" i="77"/>
  <c r="H9" i="77"/>
  <c r="G9" i="77"/>
  <c r="E9" i="77"/>
  <c r="H8" i="77"/>
  <c r="G8" i="77"/>
  <c r="E8" i="77"/>
  <c r="H7" i="77"/>
  <c r="G7" i="77"/>
  <c r="E7" i="77"/>
  <c r="H6" i="77"/>
  <c r="G6" i="77"/>
  <c r="E6" i="77"/>
  <c r="H5" i="77"/>
  <c r="G5" i="77"/>
  <c r="E5" i="77"/>
  <c r="H4" i="77"/>
  <c r="G4" i="77"/>
  <c r="E4" i="77"/>
  <c r="H3" i="77"/>
  <c r="G3" i="77"/>
  <c r="E3" i="77"/>
  <c r="AP4" i="77" s="1"/>
  <c r="F49" i="204" s="1"/>
  <c r="B1" i="77"/>
  <c r="A1" i="77"/>
  <c r="B21" i="76"/>
  <c r="E18" i="76"/>
  <c r="H11" i="76"/>
  <c r="G11" i="76"/>
  <c r="E11" i="76"/>
  <c r="H10" i="76"/>
  <c r="G10" i="76"/>
  <c r="E10" i="76"/>
  <c r="H9" i="76"/>
  <c r="G9" i="76"/>
  <c r="E9" i="76"/>
  <c r="H8" i="76"/>
  <c r="G8" i="76"/>
  <c r="E8" i="76"/>
  <c r="H7" i="76"/>
  <c r="G7" i="76"/>
  <c r="E7" i="76"/>
  <c r="H6" i="76"/>
  <c r="G6" i="76"/>
  <c r="E6" i="76"/>
  <c r="H5" i="76"/>
  <c r="G5" i="76"/>
  <c r="E5" i="76"/>
  <c r="H4" i="76"/>
  <c r="G4" i="76"/>
  <c r="E4" i="76"/>
  <c r="H3" i="76"/>
  <c r="G3" i="76"/>
  <c r="E3" i="76"/>
  <c r="AP4" i="76" s="1"/>
  <c r="F41" i="204" s="1"/>
  <c r="B1" i="76"/>
  <c r="A1" i="76"/>
  <c r="B21" i="75"/>
  <c r="E18" i="75"/>
  <c r="H11" i="75"/>
  <c r="G11" i="75"/>
  <c r="E11" i="75"/>
  <c r="H10" i="75"/>
  <c r="G10" i="75"/>
  <c r="E10" i="75"/>
  <c r="H9" i="75"/>
  <c r="G9" i="75"/>
  <c r="E9" i="75"/>
  <c r="H8" i="75"/>
  <c r="G8" i="75"/>
  <c r="E8" i="75"/>
  <c r="H7" i="75"/>
  <c r="G7" i="75"/>
  <c r="E7" i="75"/>
  <c r="H6" i="75"/>
  <c r="G6" i="75"/>
  <c r="E6" i="75"/>
  <c r="H5" i="75"/>
  <c r="G5" i="75"/>
  <c r="E5" i="75"/>
  <c r="H4" i="75"/>
  <c r="G4" i="75"/>
  <c r="E4" i="75"/>
  <c r="H3" i="75"/>
  <c r="G3" i="75"/>
  <c r="E3" i="75"/>
  <c r="AP4" i="75" s="1"/>
  <c r="F105" i="204" s="1"/>
  <c r="B1" i="75"/>
  <c r="A1" i="75"/>
  <c r="B21" i="74"/>
  <c r="E18" i="74"/>
  <c r="H11" i="74"/>
  <c r="G11" i="74"/>
  <c r="E11" i="74"/>
  <c r="H10" i="74"/>
  <c r="G10" i="74"/>
  <c r="E10" i="74"/>
  <c r="H9" i="74"/>
  <c r="G9" i="74"/>
  <c r="E9" i="74"/>
  <c r="H8" i="74"/>
  <c r="G8" i="74"/>
  <c r="E8" i="74"/>
  <c r="H7" i="74"/>
  <c r="G7" i="74"/>
  <c r="E7" i="74"/>
  <c r="H6" i="74"/>
  <c r="G6" i="74"/>
  <c r="E6" i="74"/>
  <c r="H5" i="74"/>
  <c r="G5" i="74"/>
  <c r="E5" i="74"/>
  <c r="H4" i="74"/>
  <c r="G4" i="74"/>
  <c r="E4" i="74"/>
  <c r="H3" i="74"/>
  <c r="G3" i="74"/>
  <c r="E3" i="74"/>
  <c r="AP4" i="74" s="1"/>
  <c r="F127" i="204" s="1"/>
  <c r="B1" i="74"/>
  <c r="A1" i="74"/>
  <c r="B21" i="73"/>
  <c r="E18" i="73"/>
  <c r="H11" i="73"/>
  <c r="G11" i="73"/>
  <c r="E11" i="73"/>
  <c r="H10" i="73"/>
  <c r="G10" i="73"/>
  <c r="E10" i="73"/>
  <c r="H9" i="73"/>
  <c r="G9" i="73"/>
  <c r="E9" i="73"/>
  <c r="H8" i="73"/>
  <c r="G8" i="73"/>
  <c r="E8" i="73"/>
  <c r="H7" i="73"/>
  <c r="G7" i="73"/>
  <c r="E7" i="73"/>
  <c r="H6" i="73"/>
  <c r="G6" i="73"/>
  <c r="E6" i="73"/>
  <c r="H5" i="73"/>
  <c r="G5" i="73"/>
  <c r="E5" i="73"/>
  <c r="H4" i="73"/>
  <c r="G4" i="73"/>
  <c r="E4" i="73"/>
  <c r="H3" i="73"/>
  <c r="G3" i="73"/>
  <c r="E3" i="73"/>
  <c r="AP4" i="73" s="1"/>
  <c r="F192" i="204" s="1"/>
  <c r="B1" i="73"/>
  <c r="A1" i="73"/>
  <c r="B21" i="72"/>
  <c r="E18" i="72"/>
  <c r="H11" i="72"/>
  <c r="G11" i="72"/>
  <c r="E11" i="72"/>
  <c r="H10" i="72"/>
  <c r="G10" i="72"/>
  <c r="E10" i="72"/>
  <c r="H9" i="72"/>
  <c r="G9" i="72"/>
  <c r="E9" i="72"/>
  <c r="H8" i="72"/>
  <c r="G8" i="72"/>
  <c r="E8" i="72"/>
  <c r="H7" i="72"/>
  <c r="G7" i="72"/>
  <c r="E7" i="72"/>
  <c r="H6" i="72"/>
  <c r="G6" i="72"/>
  <c r="E6" i="72"/>
  <c r="H5" i="72"/>
  <c r="G5" i="72"/>
  <c r="E5" i="72"/>
  <c r="H4" i="72"/>
  <c r="G4" i="72"/>
  <c r="E4" i="72"/>
  <c r="H3" i="72"/>
  <c r="G3" i="72"/>
  <c r="E3" i="72"/>
  <c r="AP4" i="72" s="1"/>
  <c r="F191" i="204" s="1"/>
  <c r="B1" i="72"/>
  <c r="A1" i="72"/>
  <c r="B21" i="71"/>
  <c r="E18" i="71"/>
  <c r="H11" i="71"/>
  <c r="G11" i="71"/>
  <c r="E11" i="71"/>
  <c r="H10" i="71"/>
  <c r="G10" i="71"/>
  <c r="E10" i="71"/>
  <c r="H9" i="71"/>
  <c r="G9" i="71"/>
  <c r="E9" i="71"/>
  <c r="H8" i="71"/>
  <c r="G8" i="71"/>
  <c r="E8" i="71"/>
  <c r="H7" i="71"/>
  <c r="G7" i="71"/>
  <c r="E7" i="71"/>
  <c r="H6" i="71"/>
  <c r="G6" i="71"/>
  <c r="E6" i="71"/>
  <c r="H5" i="71"/>
  <c r="G5" i="71"/>
  <c r="E5" i="71"/>
  <c r="H4" i="71"/>
  <c r="G4" i="71"/>
  <c r="E4" i="71"/>
  <c r="H3" i="71"/>
  <c r="G3" i="71"/>
  <c r="E3" i="71"/>
  <c r="AP4" i="71" s="1"/>
  <c r="F48" i="204" s="1"/>
  <c r="B1" i="71"/>
  <c r="A1" i="71"/>
  <c r="B21" i="70"/>
  <c r="E18" i="70"/>
  <c r="H11" i="70"/>
  <c r="G11" i="70"/>
  <c r="E11" i="70"/>
  <c r="H10" i="70"/>
  <c r="G10" i="70"/>
  <c r="E10" i="70"/>
  <c r="H9" i="70"/>
  <c r="G9" i="70"/>
  <c r="E9" i="70"/>
  <c r="H8" i="70"/>
  <c r="G8" i="70"/>
  <c r="E8" i="70"/>
  <c r="H7" i="70"/>
  <c r="G7" i="70"/>
  <c r="E7" i="70"/>
  <c r="H6" i="70"/>
  <c r="G6" i="70"/>
  <c r="E6" i="70"/>
  <c r="H5" i="70"/>
  <c r="G5" i="70"/>
  <c r="E5" i="70"/>
  <c r="H4" i="70"/>
  <c r="G4" i="70"/>
  <c r="E4" i="70"/>
  <c r="H3" i="70"/>
  <c r="G3" i="70"/>
  <c r="E3" i="70"/>
  <c r="AP4" i="70" s="1"/>
  <c r="F65" i="204" s="1"/>
  <c r="B1" i="70"/>
  <c r="A1" i="70"/>
  <c r="B21" i="69"/>
  <c r="E18" i="69"/>
  <c r="H11" i="69"/>
  <c r="G11" i="69"/>
  <c r="E11" i="69"/>
  <c r="H10" i="69"/>
  <c r="G10" i="69"/>
  <c r="E10" i="69"/>
  <c r="H9" i="69"/>
  <c r="G9" i="69"/>
  <c r="E9" i="69"/>
  <c r="H8" i="69"/>
  <c r="G8" i="69"/>
  <c r="E8" i="69"/>
  <c r="H7" i="69"/>
  <c r="G7" i="69"/>
  <c r="E7" i="69"/>
  <c r="H6" i="69"/>
  <c r="G6" i="69"/>
  <c r="E6" i="69"/>
  <c r="H5" i="69"/>
  <c r="G5" i="69"/>
  <c r="E5" i="69"/>
  <c r="H4" i="69"/>
  <c r="G4" i="69"/>
  <c r="E4" i="69"/>
  <c r="H3" i="69"/>
  <c r="G3" i="69"/>
  <c r="E3" i="69"/>
  <c r="AP4" i="69" s="1"/>
  <c r="F31" i="204" s="1"/>
  <c r="B1" i="69"/>
  <c r="A1" i="69"/>
  <c r="B21" i="68"/>
  <c r="E18" i="68"/>
  <c r="H11" i="68"/>
  <c r="G11" i="68"/>
  <c r="E11" i="68"/>
  <c r="H10" i="68"/>
  <c r="G10" i="68"/>
  <c r="E10" i="68"/>
  <c r="H9" i="68"/>
  <c r="G9" i="68"/>
  <c r="E9" i="68"/>
  <c r="H8" i="68"/>
  <c r="G8" i="68"/>
  <c r="E8" i="68"/>
  <c r="H7" i="68"/>
  <c r="G7" i="68"/>
  <c r="E7" i="68"/>
  <c r="H6" i="68"/>
  <c r="G6" i="68"/>
  <c r="E6" i="68"/>
  <c r="H5" i="68"/>
  <c r="G5" i="68"/>
  <c r="E5" i="68"/>
  <c r="H4" i="68"/>
  <c r="G4" i="68"/>
  <c r="E4" i="68"/>
  <c r="H3" i="68"/>
  <c r="G3" i="68"/>
  <c r="E3" i="68"/>
  <c r="AP4" i="68" s="1"/>
  <c r="F72" i="204" s="1"/>
  <c r="B1" i="68"/>
  <c r="A1" i="68"/>
  <c r="B21" i="67"/>
  <c r="E18" i="67"/>
  <c r="H11" i="67"/>
  <c r="G11" i="67"/>
  <c r="E11" i="67"/>
  <c r="H10" i="67"/>
  <c r="G10" i="67"/>
  <c r="E10" i="67"/>
  <c r="H9" i="67"/>
  <c r="G9" i="67"/>
  <c r="E9" i="67"/>
  <c r="H8" i="67"/>
  <c r="G8" i="67"/>
  <c r="E8" i="67"/>
  <c r="H7" i="67"/>
  <c r="G7" i="67"/>
  <c r="E7" i="67"/>
  <c r="H6" i="67"/>
  <c r="G6" i="67"/>
  <c r="E6" i="67"/>
  <c r="H5" i="67"/>
  <c r="G5" i="67"/>
  <c r="E5" i="67"/>
  <c r="H4" i="67"/>
  <c r="G4" i="67"/>
  <c r="E4" i="67"/>
  <c r="H3" i="67"/>
  <c r="G3" i="67"/>
  <c r="E3" i="67"/>
  <c r="AP4" i="67" s="1"/>
  <c r="F57" i="204" s="1"/>
  <c r="B1" i="67"/>
  <c r="A1" i="67"/>
  <c r="B21" i="66"/>
  <c r="E18" i="66"/>
  <c r="H11" i="66"/>
  <c r="G11" i="66"/>
  <c r="E11" i="66"/>
  <c r="H10" i="66"/>
  <c r="G10" i="66"/>
  <c r="E10" i="66"/>
  <c r="H9" i="66"/>
  <c r="G9" i="66"/>
  <c r="E9" i="66"/>
  <c r="H8" i="66"/>
  <c r="G8" i="66"/>
  <c r="E8" i="66"/>
  <c r="H7" i="66"/>
  <c r="G7" i="66"/>
  <c r="E7" i="66"/>
  <c r="H6" i="66"/>
  <c r="G6" i="66"/>
  <c r="E6" i="66"/>
  <c r="H5" i="66"/>
  <c r="G5" i="66"/>
  <c r="E5" i="66"/>
  <c r="H4" i="66"/>
  <c r="G4" i="66"/>
  <c r="E4" i="66"/>
  <c r="H3" i="66"/>
  <c r="G3" i="66"/>
  <c r="E3" i="66"/>
  <c r="AP4" i="66" s="1"/>
  <c r="F38" i="204" s="1"/>
  <c r="B1" i="66"/>
  <c r="A1" i="66"/>
  <c r="B21" i="65"/>
  <c r="E18" i="65"/>
  <c r="H11" i="65"/>
  <c r="G11" i="65"/>
  <c r="E11" i="65"/>
  <c r="H10" i="65"/>
  <c r="G10" i="65"/>
  <c r="E10" i="65"/>
  <c r="H9" i="65"/>
  <c r="G9" i="65"/>
  <c r="E9" i="65"/>
  <c r="H8" i="65"/>
  <c r="G8" i="65"/>
  <c r="E8" i="65"/>
  <c r="H7" i="65"/>
  <c r="G7" i="65"/>
  <c r="E7" i="65"/>
  <c r="H6" i="65"/>
  <c r="G6" i="65"/>
  <c r="E6" i="65"/>
  <c r="H5" i="65"/>
  <c r="G5" i="65"/>
  <c r="E5" i="65"/>
  <c r="H4" i="65"/>
  <c r="G4" i="65"/>
  <c r="E4" i="65"/>
  <c r="H3" i="65"/>
  <c r="G3" i="65"/>
  <c r="E3" i="65"/>
  <c r="AP4" i="65" s="1"/>
  <c r="F94" i="204" s="1"/>
  <c r="B1" i="65"/>
  <c r="A1" i="65"/>
  <c r="B21" i="64"/>
  <c r="E18" i="64"/>
  <c r="H11" i="64"/>
  <c r="G11" i="64"/>
  <c r="E11" i="64"/>
  <c r="H10" i="64"/>
  <c r="G10" i="64"/>
  <c r="E10" i="64"/>
  <c r="H9" i="64"/>
  <c r="G9" i="64"/>
  <c r="E9" i="64"/>
  <c r="H8" i="64"/>
  <c r="G8" i="64"/>
  <c r="E8" i="64"/>
  <c r="H7" i="64"/>
  <c r="G7" i="64"/>
  <c r="E7" i="64"/>
  <c r="H6" i="64"/>
  <c r="G6" i="64"/>
  <c r="E6" i="64"/>
  <c r="H5" i="64"/>
  <c r="G5" i="64"/>
  <c r="E5" i="64"/>
  <c r="H4" i="64"/>
  <c r="G4" i="64"/>
  <c r="E4" i="64"/>
  <c r="H3" i="64"/>
  <c r="G3" i="64"/>
  <c r="E3" i="64"/>
  <c r="AP4" i="64" s="1"/>
  <c r="F42" i="204" s="1"/>
  <c r="B1" i="64"/>
  <c r="A1" i="64"/>
  <c r="B21" i="63"/>
  <c r="E18" i="63"/>
  <c r="H11" i="63"/>
  <c r="G11" i="63"/>
  <c r="E11" i="63"/>
  <c r="H10" i="63"/>
  <c r="G10" i="63"/>
  <c r="E10" i="63"/>
  <c r="H9" i="63"/>
  <c r="G9" i="63"/>
  <c r="E9" i="63"/>
  <c r="H8" i="63"/>
  <c r="G8" i="63"/>
  <c r="E8" i="63"/>
  <c r="H7" i="63"/>
  <c r="G7" i="63"/>
  <c r="E7" i="63"/>
  <c r="H6" i="63"/>
  <c r="G6" i="63"/>
  <c r="E6" i="63"/>
  <c r="H5" i="63"/>
  <c r="G5" i="63"/>
  <c r="E5" i="63"/>
  <c r="H4" i="63"/>
  <c r="G4" i="63"/>
  <c r="E4" i="63"/>
  <c r="H3" i="63"/>
  <c r="G3" i="63"/>
  <c r="E3" i="63"/>
  <c r="AP4" i="63" s="1"/>
  <c r="F68" i="204" s="1"/>
  <c r="B1" i="63"/>
  <c r="A1" i="63"/>
  <c r="B21" i="62"/>
  <c r="E18" i="62"/>
  <c r="H11" i="62"/>
  <c r="G11" i="62"/>
  <c r="E11" i="62"/>
  <c r="H10" i="62"/>
  <c r="G10" i="62"/>
  <c r="E10" i="62"/>
  <c r="H9" i="62"/>
  <c r="G9" i="62"/>
  <c r="E9" i="62"/>
  <c r="H8" i="62"/>
  <c r="G8" i="62"/>
  <c r="E8" i="62"/>
  <c r="H7" i="62"/>
  <c r="G7" i="62"/>
  <c r="E7" i="62"/>
  <c r="H6" i="62"/>
  <c r="G6" i="62"/>
  <c r="E6" i="62"/>
  <c r="H5" i="62"/>
  <c r="G5" i="62"/>
  <c r="E5" i="62"/>
  <c r="H4" i="62"/>
  <c r="G4" i="62"/>
  <c r="E4" i="62"/>
  <c r="H3" i="62"/>
  <c r="G3" i="62"/>
  <c r="E3" i="62"/>
  <c r="AP4" i="62" s="1"/>
  <c r="F46" i="204" s="1"/>
  <c r="B1" i="62"/>
  <c r="A1" i="62"/>
  <c r="B21" i="61"/>
  <c r="E18" i="61"/>
  <c r="H11" i="61"/>
  <c r="G11" i="61"/>
  <c r="E11" i="61"/>
  <c r="H10" i="61"/>
  <c r="G10" i="61"/>
  <c r="E10" i="61"/>
  <c r="H9" i="61"/>
  <c r="G9" i="61"/>
  <c r="E9" i="61"/>
  <c r="H8" i="61"/>
  <c r="G8" i="61"/>
  <c r="E8" i="61"/>
  <c r="H7" i="61"/>
  <c r="G7" i="61"/>
  <c r="E7" i="61"/>
  <c r="H6" i="61"/>
  <c r="G6" i="61"/>
  <c r="E6" i="61"/>
  <c r="H5" i="61"/>
  <c r="G5" i="61"/>
  <c r="E5" i="61"/>
  <c r="H4" i="61"/>
  <c r="G4" i="61"/>
  <c r="E4" i="61"/>
  <c r="H3" i="61"/>
  <c r="G3" i="61"/>
  <c r="E3" i="61"/>
  <c r="AP4" i="61" s="1"/>
  <c r="F97" i="204" s="1"/>
  <c r="B1" i="61"/>
  <c r="A1" i="61"/>
  <c r="B21" i="60"/>
  <c r="E18" i="60"/>
  <c r="H11" i="60"/>
  <c r="G11" i="60"/>
  <c r="E11" i="60"/>
  <c r="H10" i="60"/>
  <c r="G10" i="60"/>
  <c r="E10" i="60"/>
  <c r="H9" i="60"/>
  <c r="G9" i="60"/>
  <c r="E9" i="60"/>
  <c r="H8" i="60"/>
  <c r="G8" i="60"/>
  <c r="E8" i="60"/>
  <c r="H7" i="60"/>
  <c r="G7" i="60"/>
  <c r="E7" i="60"/>
  <c r="H6" i="60"/>
  <c r="G6" i="60"/>
  <c r="E6" i="60"/>
  <c r="H5" i="60"/>
  <c r="G5" i="60"/>
  <c r="E5" i="60"/>
  <c r="H4" i="60"/>
  <c r="G4" i="60"/>
  <c r="E4" i="60"/>
  <c r="H3" i="60"/>
  <c r="G3" i="60"/>
  <c r="E3" i="60"/>
  <c r="AP4" i="60" s="1"/>
  <c r="F197" i="204" s="1"/>
  <c r="B1" i="60"/>
  <c r="A1" i="60"/>
  <c r="B21" i="59"/>
  <c r="E18" i="59"/>
  <c r="H11" i="59"/>
  <c r="G11" i="59"/>
  <c r="E11" i="59"/>
  <c r="H10" i="59"/>
  <c r="G10" i="59"/>
  <c r="E10" i="59"/>
  <c r="H9" i="59"/>
  <c r="G9" i="59"/>
  <c r="E9" i="59"/>
  <c r="H8" i="59"/>
  <c r="G8" i="59"/>
  <c r="E8" i="59"/>
  <c r="H7" i="59"/>
  <c r="G7" i="59"/>
  <c r="E7" i="59"/>
  <c r="H6" i="59"/>
  <c r="G6" i="59"/>
  <c r="E6" i="59"/>
  <c r="H5" i="59"/>
  <c r="G5" i="59"/>
  <c r="E5" i="59"/>
  <c r="H4" i="59"/>
  <c r="G4" i="59"/>
  <c r="E4" i="59"/>
  <c r="H3" i="59"/>
  <c r="G3" i="59"/>
  <c r="E3" i="59"/>
  <c r="AP4" i="59" s="1"/>
  <c r="F36" i="204" s="1"/>
  <c r="B1" i="59"/>
  <c r="A1" i="59"/>
  <c r="B21" i="58"/>
  <c r="E18" i="58"/>
  <c r="H11" i="58"/>
  <c r="G11" i="58"/>
  <c r="E11" i="58"/>
  <c r="H10" i="58"/>
  <c r="G10" i="58"/>
  <c r="E10" i="58"/>
  <c r="H9" i="58"/>
  <c r="G9" i="58"/>
  <c r="E9" i="58"/>
  <c r="H8" i="58"/>
  <c r="G8" i="58"/>
  <c r="E8" i="58"/>
  <c r="H7" i="58"/>
  <c r="G7" i="58"/>
  <c r="E7" i="58"/>
  <c r="H6" i="58"/>
  <c r="G6" i="58"/>
  <c r="E6" i="58"/>
  <c r="H5" i="58"/>
  <c r="G5" i="58"/>
  <c r="E5" i="58"/>
  <c r="H4" i="58"/>
  <c r="G4" i="58"/>
  <c r="E4" i="58"/>
  <c r="H3" i="58"/>
  <c r="G3" i="58"/>
  <c r="E3" i="58"/>
  <c r="AP4" i="58" s="1"/>
  <c r="F14" i="204" s="1"/>
  <c r="B1" i="58"/>
  <c r="A1" i="58"/>
  <c r="B21" i="57"/>
  <c r="E18" i="57"/>
  <c r="H11" i="57"/>
  <c r="G11" i="57"/>
  <c r="E11" i="57"/>
  <c r="H10" i="57"/>
  <c r="G10" i="57"/>
  <c r="E10" i="57"/>
  <c r="H9" i="57"/>
  <c r="G9" i="57"/>
  <c r="E9" i="57"/>
  <c r="H8" i="57"/>
  <c r="G8" i="57"/>
  <c r="E8" i="57"/>
  <c r="H7" i="57"/>
  <c r="G7" i="57"/>
  <c r="E7" i="57"/>
  <c r="H6" i="57"/>
  <c r="G6" i="57"/>
  <c r="E6" i="57"/>
  <c r="H5" i="57"/>
  <c r="G5" i="57"/>
  <c r="E5" i="57"/>
  <c r="H4" i="57"/>
  <c r="G4" i="57"/>
  <c r="E4" i="57"/>
  <c r="H3" i="57"/>
  <c r="G3" i="57"/>
  <c r="E3" i="57"/>
  <c r="AP4" i="57" s="1"/>
  <c r="F12" i="204" s="1"/>
  <c r="B1" i="57"/>
  <c r="A1" i="57"/>
  <c r="B21" i="56"/>
  <c r="E18" i="56"/>
  <c r="H11" i="56"/>
  <c r="G11" i="56"/>
  <c r="E11" i="56"/>
  <c r="H10" i="56"/>
  <c r="G10" i="56"/>
  <c r="E10" i="56"/>
  <c r="H9" i="56"/>
  <c r="G9" i="56"/>
  <c r="E9" i="56"/>
  <c r="H8" i="56"/>
  <c r="G8" i="56"/>
  <c r="E8" i="56"/>
  <c r="H7" i="56"/>
  <c r="G7" i="56"/>
  <c r="E7" i="56"/>
  <c r="H6" i="56"/>
  <c r="G6" i="56"/>
  <c r="E6" i="56"/>
  <c r="H5" i="56"/>
  <c r="G5" i="56"/>
  <c r="E5" i="56"/>
  <c r="H4" i="56"/>
  <c r="G4" i="56"/>
  <c r="E4" i="56"/>
  <c r="H3" i="56"/>
  <c r="G3" i="56"/>
  <c r="E3" i="56"/>
  <c r="AP4" i="56" s="1"/>
  <c r="F5" i="204" s="1"/>
  <c r="B1" i="56"/>
  <c r="A1" i="56"/>
  <c r="B21" i="55"/>
  <c r="E18" i="55"/>
  <c r="H11" i="55"/>
  <c r="G11" i="55"/>
  <c r="E11" i="55"/>
  <c r="H10" i="55"/>
  <c r="G10" i="55"/>
  <c r="E10" i="55"/>
  <c r="H9" i="55"/>
  <c r="G9" i="55"/>
  <c r="E9" i="55"/>
  <c r="H8" i="55"/>
  <c r="G8" i="55"/>
  <c r="E8" i="55"/>
  <c r="H7" i="55"/>
  <c r="G7" i="55"/>
  <c r="E7" i="55"/>
  <c r="H6" i="55"/>
  <c r="G6" i="55"/>
  <c r="E6" i="55"/>
  <c r="H5" i="55"/>
  <c r="G5" i="55"/>
  <c r="E5" i="55"/>
  <c r="H4" i="55"/>
  <c r="G4" i="55"/>
  <c r="E4" i="55"/>
  <c r="H3" i="55"/>
  <c r="G3" i="55"/>
  <c r="E3" i="55"/>
  <c r="AP4" i="55" s="1"/>
  <c r="F88" i="204" s="1"/>
  <c r="B1" i="55"/>
  <c r="A1" i="55"/>
  <c r="B21" i="54"/>
  <c r="E18" i="54"/>
  <c r="H11" i="54"/>
  <c r="G11" i="54"/>
  <c r="E11" i="54"/>
  <c r="H10" i="54"/>
  <c r="G10" i="54"/>
  <c r="E10" i="54"/>
  <c r="H9" i="54"/>
  <c r="G9" i="54"/>
  <c r="E9" i="54"/>
  <c r="H8" i="54"/>
  <c r="G8" i="54"/>
  <c r="E8" i="54"/>
  <c r="H7" i="54"/>
  <c r="G7" i="54"/>
  <c r="E7" i="54"/>
  <c r="H6" i="54"/>
  <c r="G6" i="54"/>
  <c r="E6" i="54"/>
  <c r="H5" i="54"/>
  <c r="G5" i="54"/>
  <c r="E5" i="54"/>
  <c r="H4" i="54"/>
  <c r="G4" i="54"/>
  <c r="E4" i="54"/>
  <c r="H3" i="54"/>
  <c r="G3" i="54"/>
  <c r="E3" i="54"/>
  <c r="AP4" i="54" s="1"/>
  <c r="F10" i="204" s="1"/>
  <c r="B1" i="54"/>
  <c r="A1" i="54"/>
  <c r="B21" i="53"/>
  <c r="E18" i="53"/>
  <c r="H11" i="53"/>
  <c r="G11" i="53"/>
  <c r="E11" i="53"/>
  <c r="H10" i="53"/>
  <c r="G10" i="53"/>
  <c r="E10" i="53"/>
  <c r="H9" i="53"/>
  <c r="G9" i="53"/>
  <c r="E9" i="53"/>
  <c r="H8" i="53"/>
  <c r="G8" i="53"/>
  <c r="E8" i="53"/>
  <c r="H7" i="53"/>
  <c r="G7" i="53"/>
  <c r="E7" i="53"/>
  <c r="H6" i="53"/>
  <c r="G6" i="53"/>
  <c r="E6" i="53"/>
  <c r="H5" i="53"/>
  <c r="G5" i="53"/>
  <c r="E5" i="53"/>
  <c r="H4" i="53"/>
  <c r="G4" i="53"/>
  <c r="E4" i="53"/>
  <c r="H3" i="53"/>
  <c r="G3" i="53"/>
  <c r="E3" i="53"/>
  <c r="AP4" i="53" s="1"/>
  <c r="F190" i="204" s="1"/>
  <c r="B1" i="53"/>
  <c r="A1" i="53"/>
  <c r="B21" i="52"/>
  <c r="E18" i="52"/>
  <c r="H11" i="52"/>
  <c r="G11" i="52"/>
  <c r="E11" i="52"/>
  <c r="H10" i="52"/>
  <c r="G10" i="52"/>
  <c r="E10" i="52"/>
  <c r="H9" i="52"/>
  <c r="G9" i="52"/>
  <c r="E9" i="52"/>
  <c r="H8" i="52"/>
  <c r="G8" i="52"/>
  <c r="E8" i="52"/>
  <c r="H7" i="52"/>
  <c r="G7" i="52"/>
  <c r="E7" i="52"/>
  <c r="H6" i="52"/>
  <c r="G6" i="52"/>
  <c r="E6" i="52"/>
  <c r="H5" i="52"/>
  <c r="G5" i="52"/>
  <c r="E5" i="52"/>
  <c r="H4" i="52"/>
  <c r="G4" i="52"/>
  <c r="E4" i="52"/>
  <c r="H3" i="52"/>
  <c r="G3" i="52"/>
  <c r="E3" i="52"/>
  <c r="AP4" i="52" s="1"/>
  <c r="F189" i="204" s="1"/>
  <c r="B1" i="52"/>
  <c r="A1" i="52"/>
  <c r="B21" i="51"/>
  <c r="E18" i="51"/>
  <c r="H11" i="51"/>
  <c r="G11" i="51"/>
  <c r="E11" i="51"/>
  <c r="H10" i="51"/>
  <c r="G10" i="51"/>
  <c r="E10" i="51"/>
  <c r="H9" i="51"/>
  <c r="G9" i="51"/>
  <c r="E9" i="51"/>
  <c r="H8" i="51"/>
  <c r="G8" i="51"/>
  <c r="E8" i="51"/>
  <c r="H7" i="51"/>
  <c r="G7" i="51"/>
  <c r="E7" i="51"/>
  <c r="H6" i="51"/>
  <c r="G6" i="51"/>
  <c r="E6" i="51"/>
  <c r="H5" i="51"/>
  <c r="G5" i="51"/>
  <c r="E5" i="51"/>
  <c r="H4" i="51"/>
  <c r="G4" i="51"/>
  <c r="E4" i="51"/>
  <c r="H3" i="51"/>
  <c r="G3" i="51"/>
  <c r="E3" i="51"/>
  <c r="AP4" i="51" s="1"/>
  <c r="F188" i="204" s="1"/>
  <c r="B1" i="51"/>
  <c r="A1" i="51"/>
  <c r="B21" i="50"/>
  <c r="E18" i="50"/>
  <c r="H11" i="50"/>
  <c r="G11" i="50"/>
  <c r="E11" i="50"/>
  <c r="H10" i="50"/>
  <c r="G10" i="50"/>
  <c r="E10" i="50"/>
  <c r="H9" i="50"/>
  <c r="G9" i="50"/>
  <c r="E9" i="50"/>
  <c r="H8" i="50"/>
  <c r="G8" i="50"/>
  <c r="E8" i="50"/>
  <c r="H7" i="50"/>
  <c r="G7" i="50"/>
  <c r="E7" i="50"/>
  <c r="H6" i="50"/>
  <c r="G6" i="50"/>
  <c r="E6" i="50"/>
  <c r="H5" i="50"/>
  <c r="G5" i="50"/>
  <c r="E5" i="50"/>
  <c r="H4" i="50"/>
  <c r="G4" i="50"/>
  <c r="E4" i="50"/>
  <c r="H3" i="50"/>
  <c r="G3" i="50"/>
  <c r="E3" i="50"/>
  <c r="AP4" i="50" s="1"/>
  <c r="F187" i="204" s="1"/>
  <c r="B1" i="50"/>
  <c r="A1" i="50"/>
  <c r="B21" i="49"/>
  <c r="E18" i="49"/>
  <c r="H11" i="49"/>
  <c r="G11" i="49"/>
  <c r="E11" i="49"/>
  <c r="H10" i="49"/>
  <c r="G10" i="49"/>
  <c r="E10" i="49"/>
  <c r="H9" i="49"/>
  <c r="G9" i="49"/>
  <c r="E9" i="49"/>
  <c r="H8" i="49"/>
  <c r="G8" i="49"/>
  <c r="E8" i="49"/>
  <c r="H7" i="49"/>
  <c r="G7" i="49"/>
  <c r="E7" i="49"/>
  <c r="H6" i="49"/>
  <c r="G6" i="49"/>
  <c r="E6" i="49"/>
  <c r="H5" i="49"/>
  <c r="G5" i="49"/>
  <c r="E5" i="49"/>
  <c r="H4" i="49"/>
  <c r="G4" i="49"/>
  <c r="E4" i="49"/>
  <c r="H3" i="49"/>
  <c r="G3" i="49"/>
  <c r="E3" i="49"/>
  <c r="AP4" i="49" s="1"/>
  <c r="F186" i="204" s="1"/>
  <c r="B1" i="49"/>
  <c r="A1" i="49"/>
  <c r="B21" i="48"/>
  <c r="E18" i="48"/>
  <c r="H11" i="48"/>
  <c r="G11" i="48"/>
  <c r="E11" i="48"/>
  <c r="H10" i="48"/>
  <c r="G10" i="48"/>
  <c r="E10" i="48"/>
  <c r="H9" i="48"/>
  <c r="G9" i="48"/>
  <c r="E9" i="48"/>
  <c r="H8" i="48"/>
  <c r="G8" i="48"/>
  <c r="E8" i="48"/>
  <c r="H7" i="48"/>
  <c r="G7" i="48"/>
  <c r="E7" i="48"/>
  <c r="H6" i="48"/>
  <c r="G6" i="48"/>
  <c r="E6" i="48"/>
  <c r="H5" i="48"/>
  <c r="G5" i="48"/>
  <c r="E5" i="48"/>
  <c r="H4" i="48"/>
  <c r="G4" i="48"/>
  <c r="E4" i="48"/>
  <c r="H3" i="48"/>
  <c r="G3" i="48"/>
  <c r="E3" i="48"/>
  <c r="AP4" i="48" s="1"/>
  <c r="F106" i="204" s="1"/>
  <c r="B1" i="48"/>
  <c r="A1" i="48"/>
  <c r="B21" i="47"/>
  <c r="E18" i="47"/>
  <c r="H11" i="47"/>
  <c r="G11" i="47"/>
  <c r="E11" i="47"/>
  <c r="H10" i="47"/>
  <c r="G10" i="47"/>
  <c r="E10" i="47"/>
  <c r="H9" i="47"/>
  <c r="G9" i="47"/>
  <c r="E9" i="47"/>
  <c r="H8" i="47"/>
  <c r="G8" i="47"/>
  <c r="E8" i="47"/>
  <c r="H7" i="47"/>
  <c r="G7" i="47"/>
  <c r="E7" i="47"/>
  <c r="H6" i="47"/>
  <c r="G6" i="47"/>
  <c r="E6" i="47"/>
  <c r="H5" i="47"/>
  <c r="G5" i="47"/>
  <c r="E5" i="47"/>
  <c r="H4" i="47"/>
  <c r="G4" i="47"/>
  <c r="E4" i="47"/>
  <c r="H3" i="47"/>
  <c r="G3" i="47"/>
  <c r="E3" i="47"/>
  <c r="AP4" i="47" s="1"/>
  <c r="F6" i="204" s="1"/>
  <c r="B1" i="47"/>
  <c r="A1" i="47"/>
  <c r="B21" i="46"/>
  <c r="E18" i="46"/>
  <c r="H11" i="46"/>
  <c r="G11" i="46"/>
  <c r="E11" i="46"/>
  <c r="H10" i="46"/>
  <c r="G10" i="46"/>
  <c r="E10" i="46"/>
  <c r="H9" i="46"/>
  <c r="G9" i="46"/>
  <c r="E9" i="46"/>
  <c r="H8" i="46"/>
  <c r="G8" i="46"/>
  <c r="E8" i="46"/>
  <c r="H7" i="46"/>
  <c r="G7" i="46"/>
  <c r="E7" i="46"/>
  <c r="H6" i="46"/>
  <c r="G6" i="46"/>
  <c r="E6" i="46"/>
  <c r="H5" i="46"/>
  <c r="G5" i="46"/>
  <c r="E5" i="46"/>
  <c r="H4" i="46"/>
  <c r="G4" i="46"/>
  <c r="E4" i="46"/>
  <c r="H3" i="46"/>
  <c r="G3" i="46"/>
  <c r="E3" i="46"/>
  <c r="AP4" i="46" s="1"/>
  <c r="F126" i="204" s="1"/>
  <c r="B1" i="46"/>
  <c r="A1" i="46"/>
  <c r="B21" i="45"/>
  <c r="E18" i="45"/>
  <c r="H11" i="45"/>
  <c r="G11" i="45"/>
  <c r="E11" i="45"/>
  <c r="H10" i="45"/>
  <c r="G10" i="45"/>
  <c r="E10" i="45"/>
  <c r="H9" i="45"/>
  <c r="G9" i="45"/>
  <c r="E9" i="45"/>
  <c r="H8" i="45"/>
  <c r="G8" i="45"/>
  <c r="E8" i="45"/>
  <c r="H7" i="45"/>
  <c r="G7" i="45"/>
  <c r="E7" i="45"/>
  <c r="H6" i="45"/>
  <c r="G6" i="45"/>
  <c r="E6" i="45"/>
  <c r="H5" i="45"/>
  <c r="G5" i="45"/>
  <c r="E5" i="45"/>
  <c r="H4" i="45"/>
  <c r="G4" i="45"/>
  <c r="E4" i="45"/>
  <c r="H3" i="45"/>
  <c r="G3" i="45"/>
  <c r="E3" i="45"/>
  <c r="AP4" i="45" s="1"/>
  <c r="F125" i="204" s="1"/>
  <c r="B1" i="45"/>
  <c r="A1" i="45"/>
  <c r="B21" i="44"/>
  <c r="E18" i="44"/>
  <c r="H11" i="44"/>
  <c r="G11" i="44"/>
  <c r="E11" i="44"/>
  <c r="H10" i="44"/>
  <c r="G10" i="44"/>
  <c r="E10" i="44"/>
  <c r="H9" i="44"/>
  <c r="G9" i="44"/>
  <c r="E9" i="44"/>
  <c r="H8" i="44"/>
  <c r="G8" i="44"/>
  <c r="E8" i="44"/>
  <c r="H7" i="44"/>
  <c r="G7" i="44"/>
  <c r="E7" i="44"/>
  <c r="H6" i="44"/>
  <c r="G6" i="44"/>
  <c r="E6" i="44"/>
  <c r="H5" i="44"/>
  <c r="G5" i="44"/>
  <c r="E5" i="44"/>
  <c r="H4" i="44"/>
  <c r="G4" i="44"/>
  <c r="E4" i="44"/>
  <c r="H3" i="44"/>
  <c r="G3" i="44"/>
  <c r="E3" i="44"/>
  <c r="AP4" i="44" s="1"/>
  <c r="F124" i="204" s="1"/>
  <c r="B1" i="44"/>
  <c r="A1" i="44"/>
  <c r="B21" i="43"/>
  <c r="E18" i="43"/>
  <c r="H11" i="43"/>
  <c r="G11" i="43"/>
  <c r="E11" i="43"/>
  <c r="H10" i="43"/>
  <c r="G10" i="43"/>
  <c r="E10" i="43"/>
  <c r="H9" i="43"/>
  <c r="G9" i="43"/>
  <c r="E9" i="43"/>
  <c r="H8" i="43"/>
  <c r="G8" i="43"/>
  <c r="E8" i="43"/>
  <c r="H7" i="43"/>
  <c r="G7" i="43"/>
  <c r="E7" i="43"/>
  <c r="H6" i="43"/>
  <c r="G6" i="43"/>
  <c r="E6" i="43"/>
  <c r="H5" i="43"/>
  <c r="G5" i="43"/>
  <c r="E5" i="43"/>
  <c r="H4" i="43"/>
  <c r="G4" i="43"/>
  <c r="E4" i="43"/>
  <c r="H3" i="43"/>
  <c r="G3" i="43"/>
  <c r="E3" i="43"/>
  <c r="AP4" i="43" s="1"/>
  <c r="F123" i="204" s="1"/>
  <c r="B1" i="43"/>
  <c r="A1" i="43"/>
  <c r="B21" i="42"/>
  <c r="E18" i="42"/>
  <c r="H11" i="42"/>
  <c r="G11" i="42"/>
  <c r="E11" i="42"/>
  <c r="H10" i="42"/>
  <c r="G10" i="42"/>
  <c r="E10" i="42"/>
  <c r="H9" i="42"/>
  <c r="G9" i="42"/>
  <c r="E9" i="42"/>
  <c r="H8" i="42"/>
  <c r="G8" i="42"/>
  <c r="E8" i="42"/>
  <c r="H7" i="42"/>
  <c r="G7" i="42"/>
  <c r="E7" i="42"/>
  <c r="H6" i="42"/>
  <c r="G6" i="42"/>
  <c r="E6" i="42"/>
  <c r="H5" i="42"/>
  <c r="G5" i="42"/>
  <c r="E5" i="42"/>
  <c r="H4" i="42"/>
  <c r="G4" i="42"/>
  <c r="E4" i="42"/>
  <c r="H3" i="42"/>
  <c r="G3" i="42"/>
  <c r="E3" i="42"/>
  <c r="AP4" i="42" s="1"/>
  <c r="F122" i="204" s="1"/>
  <c r="B1" i="42"/>
  <c r="A1" i="42"/>
  <c r="B21" i="41"/>
  <c r="E18" i="41"/>
  <c r="H11" i="41"/>
  <c r="G11" i="41"/>
  <c r="E11" i="41"/>
  <c r="H10" i="41"/>
  <c r="G10" i="41"/>
  <c r="E10" i="41"/>
  <c r="H9" i="41"/>
  <c r="G9" i="41"/>
  <c r="E9" i="41"/>
  <c r="H8" i="41"/>
  <c r="G8" i="41"/>
  <c r="E8" i="41"/>
  <c r="H7" i="41"/>
  <c r="G7" i="41"/>
  <c r="E7" i="41"/>
  <c r="H6" i="41"/>
  <c r="G6" i="41"/>
  <c r="E6" i="41"/>
  <c r="H5" i="41"/>
  <c r="G5" i="41"/>
  <c r="E5" i="41"/>
  <c r="H4" i="41"/>
  <c r="G4" i="41"/>
  <c r="E4" i="41"/>
  <c r="H3" i="41"/>
  <c r="G3" i="41"/>
  <c r="E3" i="41"/>
  <c r="AP4" i="41" s="1"/>
  <c r="F95" i="204" s="1"/>
  <c r="B1" i="41"/>
  <c r="A1" i="41"/>
  <c r="B21" i="40"/>
  <c r="E18" i="40"/>
  <c r="H11" i="40"/>
  <c r="G11" i="40"/>
  <c r="E11" i="40"/>
  <c r="H10" i="40"/>
  <c r="G10" i="40"/>
  <c r="E10" i="40"/>
  <c r="H9" i="40"/>
  <c r="G9" i="40"/>
  <c r="E9" i="40"/>
  <c r="H8" i="40"/>
  <c r="G8" i="40"/>
  <c r="E8" i="40"/>
  <c r="H7" i="40"/>
  <c r="G7" i="40"/>
  <c r="E7" i="40"/>
  <c r="H6" i="40"/>
  <c r="G6" i="40"/>
  <c r="E6" i="40"/>
  <c r="H5" i="40"/>
  <c r="G5" i="40"/>
  <c r="E5" i="40"/>
  <c r="H4" i="40"/>
  <c r="G4" i="40"/>
  <c r="E4" i="40"/>
  <c r="H3" i="40"/>
  <c r="G3" i="40"/>
  <c r="E3" i="40"/>
  <c r="AP4" i="40" s="1"/>
  <c r="F121" i="204" s="1"/>
  <c r="B1" i="40"/>
  <c r="A1" i="40"/>
  <c r="B21" i="39"/>
  <c r="E18" i="39"/>
  <c r="H11" i="39"/>
  <c r="G11" i="39"/>
  <c r="E11" i="39"/>
  <c r="H10" i="39"/>
  <c r="G10" i="39"/>
  <c r="E10" i="39"/>
  <c r="H9" i="39"/>
  <c r="G9" i="39"/>
  <c r="E9" i="39"/>
  <c r="H8" i="39"/>
  <c r="G8" i="39"/>
  <c r="E8" i="39"/>
  <c r="H7" i="39"/>
  <c r="G7" i="39"/>
  <c r="E7" i="39"/>
  <c r="H6" i="39"/>
  <c r="G6" i="39"/>
  <c r="E6" i="39"/>
  <c r="H5" i="39"/>
  <c r="G5" i="39"/>
  <c r="E5" i="39"/>
  <c r="H4" i="39"/>
  <c r="G4" i="39"/>
  <c r="E4" i="39"/>
  <c r="H3" i="39"/>
  <c r="G3" i="39"/>
  <c r="E3" i="39"/>
  <c r="AP4" i="39" s="1"/>
  <c r="F11" i="204" s="1"/>
  <c r="B1" i="39"/>
  <c r="A1" i="39"/>
  <c r="B21" i="38"/>
  <c r="E18" i="38"/>
  <c r="H11" i="38"/>
  <c r="G11" i="38"/>
  <c r="E11" i="38"/>
  <c r="H10" i="38"/>
  <c r="G10" i="38"/>
  <c r="E10" i="38"/>
  <c r="H9" i="38"/>
  <c r="G9" i="38"/>
  <c r="E9" i="38"/>
  <c r="H8" i="38"/>
  <c r="G8" i="38"/>
  <c r="E8" i="38"/>
  <c r="H7" i="38"/>
  <c r="G7" i="38"/>
  <c r="E7" i="38"/>
  <c r="H6" i="38"/>
  <c r="G6" i="38"/>
  <c r="E6" i="38"/>
  <c r="H5" i="38"/>
  <c r="G5" i="38"/>
  <c r="E5" i="38"/>
  <c r="H4" i="38"/>
  <c r="G4" i="38"/>
  <c r="E4" i="38"/>
  <c r="H3" i="38"/>
  <c r="G3" i="38"/>
  <c r="E3" i="38"/>
  <c r="AP4" i="38" s="1"/>
  <c r="F54" i="204" s="1"/>
  <c r="B1" i="38"/>
  <c r="A1" i="38"/>
  <c r="B21" i="37"/>
  <c r="E18" i="37"/>
  <c r="H11" i="37"/>
  <c r="G11" i="37"/>
  <c r="E11" i="37"/>
  <c r="H10" i="37"/>
  <c r="G10" i="37"/>
  <c r="E10" i="37"/>
  <c r="H9" i="37"/>
  <c r="G9" i="37"/>
  <c r="E9" i="37"/>
  <c r="H8" i="37"/>
  <c r="G8" i="37"/>
  <c r="E8" i="37"/>
  <c r="H7" i="37"/>
  <c r="G7" i="37"/>
  <c r="E7" i="37"/>
  <c r="H6" i="37"/>
  <c r="G6" i="37"/>
  <c r="E6" i="37"/>
  <c r="H5" i="37"/>
  <c r="G5" i="37"/>
  <c r="E5" i="37"/>
  <c r="H4" i="37"/>
  <c r="G4" i="37"/>
  <c r="E4" i="37"/>
  <c r="H3" i="37"/>
  <c r="G3" i="37"/>
  <c r="E3" i="37"/>
  <c r="AP4" i="37" s="1"/>
  <c r="F13" i="204" s="1"/>
  <c r="B1" i="37"/>
  <c r="A1" i="37"/>
  <c r="B21" i="36"/>
  <c r="E18" i="36"/>
  <c r="H11" i="36"/>
  <c r="G11" i="36"/>
  <c r="E11" i="36"/>
  <c r="H10" i="36"/>
  <c r="G10" i="36"/>
  <c r="E10" i="36"/>
  <c r="H9" i="36"/>
  <c r="G9" i="36"/>
  <c r="E9" i="36"/>
  <c r="H8" i="36"/>
  <c r="G8" i="36"/>
  <c r="E8" i="36"/>
  <c r="H7" i="36"/>
  <c r="G7" i="36"/>
  <c r="E7" i="36"/>
  <c r="H6" i="36"/>
  <c r="G6" i="36"/>
  <c r="E6" i="36"/>
  <c r="H5" i="36"/>
  <c r="G5" i="36"/>
  <c r="E5" i="36"/>
  <c r="H4" i="36"/>
  <c r="G4" i="36"/>
  <c r="E4" i="36"/>
  <c r="H3" i="36"/>
  <c r="G3" i="36"/>
  <c r="E3" i="36"/>
  <c r="AP4" i="36" s="1"/>
  <c r="F51" i="204" s="1"/>
  <c r="B1" i="36"/>
  <c r="A1" i="36"/>
  <c r="B21" i="35"/>
  <c r="E18" i="35"/>
  <c r="H11" i="35"/>
  <c r="G11" i="35"/>
  <c r="E11" i="35"/>
  <c r="H10" i="35"/>
  <c r="G10" i="35"/>
  <c r="E10" i="35"/>
  <c r="H9" i="35"/>
  <c r="G9" i="35"/>
  <c r="E9" i="35"/>
  <c r="H8" i="35"/>
  <c r="G8" i="35"/>
  <c r="E8" i="35"/>
  <c r="H7" i="35"/>
  <c r="G7" i="35"/>
  <c r="E7" i="35"/>
  <c r="H6" i="35"/>
  <c r="G6" i="35"/>
  <c r="E6" i="35"/>
  <c r="H5" i="35"/>
  <c r="G5" i="35"/>
  <c r="E5" i="35"/>
  <c r="H4" i="35"/>
  <c r="G4" i="35"/>
  <c r="E4" i="35"/>
  <c r="H3" i="35"/>
  <c r="G3" i="35"/>
  <c r="E3" i="35"/>
  <c r="AP4" i="35" s="1"/>
  <c r="F120" i="204" s="1"/>
  <c r="B1" i="35"/>
  <c r="A1" i="35"/>
  <c r="B21" i="34"/>
  <c r="E18" i="34"/>
  <c r="H11" i="34"/>
  <c r="G11" i="34"/>
  <c r="E11" i="34"/>
  <c r="H10" i="34"/>
  <c r="G10" i="34"/>
  <c r="E10" i="34"/>
  <c r="H9" i="34"/>
  <c r="G9" i="34"/>
  <c r="E9" i="34"/>
  <c r="H8" i="34"/>
  <c r="G8" i="34"/>
  <c r="E8" i="34"/>
  <c r="H7" i="34"/>
  <c r="G7" i="34"/>
  <c r="E7" i="34"/>
  <c r="H6" i="34"/>
  <c r="G6" i="34"/>
  <c r="E6" i="34"/>
  <c r="H5" i="34"/>
  <c r="G5" i="34"/>
  <c r="E5" i="34"/>
  <c r="H4" i="34"/>
  <c r="G4" i="34"/>
  <c r="E4" i="34"/>
  <c r="H3" i="34"/>
  <c r="G3" i="34"/>
  <c r="E3" i="34"/>
  <c r="AP4" i="34" s="1"/>
  <c r="F102" i="204" s="1"/>
  <c r="B1" i="34"/>
  <c r="A1" i="34"/>
  <c r="B21" i="33"/>
  <c r="E18" i="33"/>
  <c r="H11" i="33"/>
  <c r="G11" i="33"/>
  <c r="E11" i="33"/>
  <c r="H10" i="33"/>
  <c r="G10" i="33"/>
  <c r="E10" i="33"/>
  <c r="H9" i="33"/>
  <c r="G9" i="33"/>
  <c r="E9" i="33"/>
  <c r="H8" i="33"/>
  <c r="G8" i="33"/>
  <c r="E8" i="33"/>
  <c r="H7" i="33"/>
  <c r="G7" i="33"/>
  <c r="E7" i="33"/>
  <c r="H6" i="33"/>
  <c r="G6" i="33"/>
  <c r="E6" i="33"/>
  <c r="H5" i="33"/>
  <c r="G5" i="33"/>
  <c r="E5" i="33"/>
  <c r="H4" i="33"/>
  <c r="G4" i="33"/>
  <c r="E4" i="33"/>
  <c r="H3" i="33"/>
  <c r="G3" i="33"/>
  <c r="E3" i="33"/>
  <c r="AP4" i="33" s="1"/>
  <c r="F119" i="204" s="1"/>
  <c r="B1" i="33"/>
  <c r="A1" i="33"/>
  <c r="B21" i="32"/>
  <c r="E18" i="32"/>
  <c r="H11" i="32"/>
  <c r="G11" i="32"/>
  <c r="E11" i="32"/>
  <c r="H10" i="32"/>
  <c r="G10" i="32"/>
  <c r="E10" i="32"/>
  <c r="H9" i="32"/>
  <c r="G9" i="32"/>
  <c r="E9" i="32"/>
  <c r="H8" i="32"/>
  <c r="G8" i="32"/>
  <c r="E8" i="32"/>
  <c r="H7" i="32"/>
  <c r="G7" i="32"/>
  <c r="E7" i="32"/>
  <c r="H6" i="32"/>
  <c r="G6" i="32"/>
  <c r="E6" i="32"/>
  <c r="H5" i="32"/>
  <c r="G5" i="32"/>
  <c r="E5" i="32"/>
  <c r="H4" i="32"/>
  <c r="G4" i="32"/>
  <c r="E4" i="32"/>
  <c r="H3" i="32"/>
  <c r="G3" i="32"/>
  <c r="E3" i="32"/>
  <c r="AP4" i="32" s="1"/>
  <c r="F80" i="204" s="1"/>
  <c r="B1" i="32"/>
  <c r="A1" i="32"/>
  <c r="B21" i="31"/>
  <c r="E18" i="31"/>
  <c r="H11" i="31"/>
  <c r="G11" i="31"/>
  <c r="E11" i="31"/>
  <c r="H10" i="31"/>
  <c r="G10" i="31"/>
  <c r="E10" i="31"/>
  <c r="H9" i="31"/>
  <c r="G9" i="31"/>
  <c r="E9" i="31"/>
  <c r="H8" i="31"/>
  <c r="G8" i="31"/>
  <c r="E8" i="31"/>
  <c r="H7" i="31"/>
  <c r="G7" i="31"/>
  <c r="E7" i="31"/>
  <c r="H6" i="31"/>
  <c r="G6" i="31"/>
  <c r="E6" i="31"/>
  <c r="H5" i="31"/>
  <c r="G5" i="31"/>
  <c r="E5" i="31"/>
  <c r="H4" i="31"/>
  <c r="G4" i="31"/>
  <c r="E4" i="31"/>
  <c r="H3" i="31"/>
  <c r="G3" i="31"/>
  <c r="E3" i="31"/>
  <c r="AP4" i="31" s="1"/>
  <c r="F118" i="204" s="1"/>
  <c r="B1" i="31"/>
  <c r="A1" i="31"/>
  <c r="B21" i="30"/>
  <c r="E18" i="30"/>
  <c r="H11" i="30"/>
  <c r="G11" i="30"/>
  <c r="E11" i="30"/>
  <c r="H10" i="30"/>
  <c r="G10" i="30"/>
  <c r="E10" i="30"/>
  <c r="H9" i="30"/>
  <c r="G9" i="30"/>
  <c r="E9" i="30"/>
  <c r="H8" i="30"/>
  <c r="G8" i="30"/>
  <c r="E8" i="30"/>
  <c r="H7" i="30"/>
  <c r="G7" i="30"/>
  <c r="E7" i="30"/>
  <c r="H6" i="30"/>
  <c r="G6" i="30"/>
  <c r="E6" i="30"/>
  <c r="H5" i="30"/>
  <c r="G5" i="30"/>
  <c r="E5" i="30"/>
  <c r="H4" i="30"/>
  <c r="G4" i="30"/>
  <c r="E4" i="30"/>
  <c r="H3" i="30"/>
  <c r="G3" i="30"/>
  <c r="E3" i="30"/>
  <c r="AP4" i="30" s="1"/>
  <c r="F2" i="204" s="1"/>
  <c r="B1" i="30"/>
  <c r="A1" i="30"/>
  <c r="B21" i="29"/>
  <c r="E18" i="29"/>
  <c r="H11" i="29"/>
  <c r="G11" i="29"/>
  <c r="E11" i="29"/>
  <c r="H10" i="29"/>
  <c r="G10" i="29"/>
  <c r="E10" i="29"/>
  <c r="H9" i="29"/>
  <c r="G9" i="29"/>
  <c r="E9" i="29"/>
  <c r="H8" i="29"/>
  <c r="G8" i="29"/>
  <c r="E8" i="29"/>
  <c r="H7" i="29"/>
  <c r="G7" i="29"/>
  <c r="E7" i="29"/>
  <c r="H6" i="29"/>
  <c r="G6" i="29"/>
  <c r="E6" i="29"/>
  <c r="H5" i="29"/>
  <c r="G5" i="29"/>
  <c r="E5" i="29"/>
  <c r="H4" i="29"/>
  <c r="G4" i="29"/>
  <c r="E4" i="29"/>
  <c r="H3" i="29"/>
  <c r="G3" i="29"/>
  <c r="E3" i="29"/>
  <c r="AP4" i="29" s="1"/>
  <c r="F34" i="204" s="1"/>
  <c r="B1" i="29"/>
  <c r="A1" i="29"/>
  <c r="B21" i="28"/>
  <c r="E18" i="28"/>
  <c r="H11" i="28"/>
  <c r="G11" i="28"/>
  <c r="E11" i="28"/>
  <c r="H10" i="28"/>
  <c r="G10" i="28"/>
  <c r="E10" i="28"/>
  <c r="H9" i="28"/>
  <c r="G9" i="28"/>
  <c r="E9" i="28"/>
  <c r="H8" i="28"/>
  <c r="G8" i="28"/>
  <c r="E8" i="28"/>
  <c r="H7" i="28"/>
  <c r="G7" i="28"/>
  <c r="E7" i="28"/>
  <c r="H6" i="28"/>
  <c r="G6" i="28"/>
  <c r="E6" i="28"/>
  <c r="H5" i="28"/>
  <c r="G5" i="28"/>
  <c r="E5" i="28"/>
  <c r="H4" i="28"/>
  <c r="G4" i="28"/>
  <c r="E4" i="28"/>
  <c r="H3" i="28"/>
  <c r="G3" i="28"/>
  <c r="E3" i="28"/>
  <c r="AP4" i="28" s="1"/>
  <c r="F3" i="204" s="1"/>
  <c r="B1" i="28"/>
  <c r="A1" i="28"/>
  <c r="B21" i="27"/>
  <c r="E18" i="27"/>
  <c r="H11" i="27"/>
  <c r="G11" i="27"/>
  <c r="E11" i="27"/>
  <c r="H10" i="27"/>
  <c r="G10" i="27"/>
  <c r="E10" i="27"/>
  <c r="H9" i="27"/>
  <c r="G9" i="27"/>
  <c r="E9" i="27"/>
  <c r="H8" i="27"/>
  <c r="G8" i="27"/>
  <c r="E8" i="27"/>
  <c r="H7" i="27"/>
  <c r="G7" i="27"/>
  <c r="E7" i="27"/>
  <c r="H6" i="27"/>
  <c r="G6" i="27"/>
  <c r="E6" i="27"/>
  <c r="H5" i="27"/>
  <c r="G5" i="27"/>
  <c r="E5" i="27"/>
  <c r="H4" i="27"/>
  <c r="G4" i="27"/>
  <c r="E4" i="27"/>
  <c r="H3" i="27"/>
  <c r="G3" i="27"/>
  <c r="E3" i="27"/>
  <c r="AP4" i="27" s="1"/>
  <c r="F73" i="204" s="1"/>
  <c r="B1" i="27"/>
  <c r="A1" i="27"/>
  <c r="B21" i="26"/>
  <c r="E18" i="26"/>
  <c r="H11" i="26"/>
  <c r="G11" i="26"/>
  <c r="E11" i="26"/>
  <c r="H10" i="26"/>
  <c r="G10" i="26"/>
  <c r="E10" i="26"/>
  <c r="H9" i="26"/>
  <c r="G9" i="26"/>
  <c r="E9" i="26"/>
  <c r="H8" i="26"/>
  <c r="G8" i="26"/>
  <c r="E8" i="26"/>
  <c r="H7" i="26"/>
  <c r="G7" i="26"/>
  <c r="E7" i="26"/>
  <c r="H6" i="26"/>
  <c r="G6" i="26"/>
  <c r="E6" i="26"/>
  <c r="H5" i="26"/>
  <c r="G5" i="26"/>
  <c r="E5" i="26"/>
  <c r="H4" i="26"/>
  <c r="G4" i="26"/>
  <c r="E4" i="26"/>
  <c r="H3" i="26"/>
  <c r="G3" i="26"/>
  <c r="E3" i="26"/>
  <c r="AP4" i="26" s="1"/>
  <c r="F87" i="204" s="1"/>
  <c r="B1" i="26"/>
  <c r="A1" i="26"/>
  <c r="B21" i="25"/>
  <c r="E18" i="25"/>
  <c r="H11" i="25"/>
  <c r="G11" i="25"/>
  <c r="E11" i="25"/>
  <c r="H10" i="25"/>
  <c r="G10" i="25"/>
  <c r="E10" i="25"/>
  <c r="H9" i="25"/>
  <c r="G9" i="25"/>
  <c r="E9" i="25"/>
  <c r="H8" i="25"/>
  <c r="G8" i="25"/>
  <c r="E8" i="25"/>
  <c r="H7" i="25"/>
  <c r="G7" i="25"/>
  <c r="E7" i="25"/>
  <c r="H6" i="25"/>
  <c r="G6" i="25"/>
  <c r="E6" i="25"/>
  <c r="H5" i="25"/>
  <c r="G5" i="25"/>
  <c r="E5" i="25"/>
  <c r="H4" i="25"/>
  <c r="G4" i="25"/>
  <c r="E4" i="25"/>
  <c r="H3" i="25"/>
  <c r="G3" i="25"/>
  <c r="E3" i="25"/>
  <c r="AP4" i="25" s="1"/>
  <c r="F23" i="204" s="1"/>
  <c r="B1" i="25"/>
  <c r="A1" i="25"/>
  <c r="B21" i="24"/>
  <c r="E18" i="24"/>
  <c r="H11" i="24"/>
  <c r="G11" i="24"/>
  <c r="E11" i="24"/>
  <c r="H10" i="24"/>
  <c r="G10" i="24"/>
  <c r="E10" i="24"/>
  <c r="H9" i="24"/>
  <c r="G9" i="24"/>
  <c r="E9" i="24"/>
  <c r="H8" i="24"/>
  <c r="G8" i="24"/>
  <c r="E8" i="24"/>
  <c r="H7" i="24"/>
  <c r="G7" i="24"/>
  <c r="E7" i="24"/>
  <c r="H6" i="24"/>
  <c r="G6" i="24"/>
  <c r="E6" i="24"/>
  <c r="H5" i="24"/>
  <c r="G5" i="24"/>
  <c r="E5" i="24"/>
  <c r="H4" i="24"/>
  <c r="G4" i="24"/>
  <c r="E4" i="24"/>
  <c r="H3" i="24"/>
  <c r="G3" i="24"/>
  <c r="E3" i="24"/>
  <c r="AP4" i="24" s="1"/>
  <c r="F37" i="204" s="1"/>
  <c r="B1" i="24"/>
  <c r="A1" i="24"/>
  <c r="B21" i="23"/>
  <c r="E18" i="23"/>
  <c r="H11" i="23"/>
  <c r="G11" i="23"/>
  <c r="E11" i="23"/>
  <c r="H10" i="23"/>
  <c r="G10" i="23"/>
  <c r="E10" i="23"/>
  <c r="H9" i="23"/>
  <c r="G9" i="23"/>
  <c r="E9" i="23"/>
  <c r="H8" i="23"/>
  <c r="G8" i="23"/>
  <c r="E8" i="23"/>
  <c r="H7" i="23"/>
  <c r="G7" i="23"/>
  <c r="E7" i="23"/>
  <c r="H6" i="23"/>
  <c r="G6" i="23"/>
  <c r="E6" i="23"/>
  <c r="H5" i="23"/>
  <c r="G5" i="23"/>
  <c r="E5" i="23"/>
  <c r="H4" i="23"/>
  <c r="G4" i="23"/>
  <c r="E4" i="23"/>
  <c r="H3" i="23"/>
  <c r="G3" i="23"/>
  <c r="E3" i="23"/>
  <c r="AP4" i="23" s="1"/>
  <c r="F62" i="204" s="1"/>
  <c r="B1" i="23"/>
  <c r="A1" i="23"/>
  <c r="B21" i="22"/>
  <c r="E18" i="22"/>
  <c r="H11" i="22"/>
  <c r="G11" i="22"/>
  <c r="E11" i="22"/>
  <c r="H10" i="22"/>
  <c r="G10" i="22"/>
  <c r="E10" i="22"/>
  <c r="H9" i="22"/>
  <c r="G9" i="22"/>
  <c r="E9" i="22"/>
  <c r="H8" i="22"/>
  <c r="G8" i="22"/>
  <c r="E8" i="22"/>
  <c r="H7" i="22"/>
  <c r="G7" i="22"/>
  <c r="E7" i="22"/>
  <c r="H6" i="22"/>
  <c r="G6" i="22"/>
  <c r="E6" i="22"/>
  <c r="H5" i="22"/>
  <c r="G5" i="22"/>
  <c r="E5" i="22"/>
  <c r="H4" i="22"/>
  <c r="G4" i="22"/>
  <c r="E4" i="22"/>
  <c r="H3" i="22"/>
  <c r="G3" i="22"/>
  <c r="E3" i="22"/>
  <c r="AP4" i="22" s="1"/>
  <c r="F58" i="204" s="1"/>
  <c r="B1" i="22"/>
  <c r="A1" i="22"/>
  <c r="B21" i="21"/>
  <c r="E18" i="21"/>
  <c r="H11" i="21"/>
  <c r="G11" i="21"/>
  <c r="E11" i="21"/>
  <c r="H10" i="21"/>
  <c r="G10" i="21"/>
  <c r="E10" i="21"/>
  <c r="H9" i="21"/>
  <c r="G9" i="21"/>
  <c r="E9" i="21"/>
  <c r="H8" i="21"/>
  <c r="G8" i="21"/>
  <c r="E8" i="21"/>
  <c r="H7" i="21"/>
  <c r="G7" i="21"/>
  <c r="E7" i="21"/>
  <c r="H6" i="21"/>
  <c r="G6" i="21"/>
  <c r="E6" i="21"/>
  <c r="H5" i="21"/>
  <c r="G5" i="21"/>
  <c r="E5" i="21"/>
  <c r="H4" i="21"/>
  <c r="G4" i="21"/>
  <c r="E4" i="21"/>
  <c r="H3" i="21"/>
  <c r="G3" i="21"/>
  <c r="E3" i="21"/>
  <c r="AP4" i="21" s="1"/>
  <c r="F4" i="204" s="1"/>
  <c r="B1" i="21"/>
  <c r="A1" i="21"/>
  <c r="B21" i="20"/>
  <c r="E18" i="20"/>
  <c r="H11" i="20"/>
  <c r="G11" i="20"/>
  <c r="E11" i="20"/>
  <c r="H10" i="20"/>
  <c r="G10" i="20"/>
  <c r="E10" i="20"/>
  <c r="H9" i="20"/>
  <c r="G9" i="20"/>
  <c r="E9" i="20"/>
  <c r="H8" i="20"/>
  <c r="G8" i="20"/>
  <c r="E8" i="20"/>
  <c r="H7" i="20"/>
  <c r="G7" i="20"/>
  <c r="E7" i="20"/>
  <c r="H6" i="20"/>
  <c r="G6" i="20"/>
  <c r="E6" i="20"/>
  <c r="H5" i="20"/>
  <c r="G5" i="20"/>
  <c r="E5" i="20"/>
  <c r="H4" i="20"/>
  <c r="G4" i="20"/>
  <c r="E4" i="20"/>
  <c r="H3" i="20"/>
  <c r="G3" i="20"/>
  <c r="E3" i="20"/>
  <c r="AP4" i="20" s="1"/>
  <c r="F117" i="204" s="1"/>
  <c r="B1" i="20"/>
  <c r="A1" i="20"/>
  <c r="B21" i="19"/>
  <c r="E18" i="19"/>
  <c r="H11" i="19"/>
  <c r="G11" i="19"/>
  <c r="E11" i="19"/>
  <c r="H10" i="19"/>
  <c r="G10" i="19"/>
  <c r="E10" i="19"/>
  <c r="H9" i="19"/>
  <c r="G9" i="19"/>
  <c r="E9" i="19"/>
  <c r="H8" i="19"/>
  <c r="G8" i="19"/>
  <c r="E8" i="19"/>
  <c r="H7" i="19"/>
  <c r="G7" i="19"/>
  <c r="E7" i="19"/>
  <c r="H6" i="19"/>
  <c r="G6" i="19"/>
  <c r="E6" i="19"/>
  <c r="H5" i="19"/>
  <c r="G5" i="19"/>
  <c r="E5" i="19"/>
  <c r="H4" i="19"/>
  <c r="G4" i="19"/>
  <c r="E4" i="19"/>
  <c r="H3" i="19"/>
  <c r="G3" i="19"/>
  <c r="E3" i="19"/>
  <c r="AP4" i="19" s="1"/>
  <c r="F116" i="204" s="1"/>
  <c r="B1" i="19"/>
  <c r="A1" i="19"/>
  <c r="B21" i="18"/>
  <c r="E18" i="18"/>
  <c r="H11" i="18"/>
  <c r="G11" i="18"/>
  <c r="E11" i="18"/>
  <c r="H10" i="18"/>
  <c r="G10" i="18"/>
  <c r="E10" i="18"/>
  <c r="H9" i="18"/>
  <c r="G9" i="18"/>
  <c r="E9" i="18"/>
  <c r="H8" i="18"/>
  <c r="G8" i="18"/>
  <c r="E8" i="18"/>
  <c r="H7" i="18"/>
  <c r="G7" i="18"/>
  <c r="E7" i="18"/>
  <c r="H6" i="18"/>
  <c r="G6" i="18"/>
  <c r="E6" i="18"/>
  <c r="H5" i="18"/>
  <c r="G5" i="18"/>
  <c r="E5" i="18"/>
  <c r="H4" i="18"/>
  <c r="G4" i="18"/>
  <c r="E4" i="18"/>
  <c r="H3" i="18"/>
  <c r="G3" i="18"/>
  <c r="E3" i="18"/>
  <c r="AP4" i="18" s="1"/>
  <c r="F115" i="204" s="1"/>
  <c r="B1" i="18"/>
  <c r="A1" i="18"/>
  <c r="B21" i="17"/>
  <c r="E18" i="17"/>
  <c r="H11" i="17"/>
  <c r="G11" i="17"/>
  <c r="E11" i="17"/>
  <c r="H10" i="17"/>
  <c r="G10" i="17"/>
  <c r="E10" i="17"/>
  <c r="H9" i="17"/>
  <c r="G9" i="17"/>
  <c r="E9" i="17"/>
  <c r="H8" i="17"/>
  <c r="G8" i="17"/>
  <c r="E8" i="17"/>
  <c r="H7" i="17"/>
  <c r="G7" i="17"/>
  <c r="E7" i="17"/>
  <c r="H6" i="17"/>
  <c r="G6" i="17"/>
  <c r="E6" i="17"/>
  <c r="H5" i="17"/>
  <c r="G5" i="17"/>
  <c r="E5" i="17"/>
  <c r="H4" i="17"/>
  <c r="G4" i="17"/>
  <c r="E4" i="17"/>
  <c r="H3" i="17"/>
  <c r="G3" i="17"/>
  <c r="E3" i="17"/>
  <c r="AP4" i="17" s="1"/>
  <c r="F185" i="204" s="1"/>
  <c r="B1" i="17"/>
  <c r="A1" i="17"/>
  <c r="B21" i="16"/>
  <c r="E18" i="16"/>
  <c r="H11" i="16"/>
  <c r="G11" i="16"/>
  <c r="E11" i="16"/>
  <c r="H10" i="16"/>
  <c r="G10" i="16"/>
  <c r="E10" i="16"/>
  <c r="H9" i="16"/>
  <c r="G9" i="16"/>
  <c r="E9" i="16"/>
  <c r="H8" i="16"/>
  <c r="G8" i="16"/>
  <c r="E8" i="16"/>
  <c r="H7" i="16"/>
  <c r="G7" i="16"/>
  <c r="E7" i="16"/>
  <c r="H6" i="16"/>
  <c r="G6" i="16"/>
  <c r="E6" i="16"/>
  <c r="H5" i="16"/>
  <c r="G5" i="16"/>
  <c r="E5" i="16"/>
  <c r="H4" i="16"/>
  <c r="G4" i="16"/>
  <c r="E4" i="16"/>
  <c r="H3" i="16"/>
  <c r="G3" i="16"/>
  <c r="E3" i="16"/>
  <c r="AP4" i="16" s="1"/>
  <c r="F114" i="204" s="1"/>
  <c r="B1" i="16"/>
  <c r="A1" i="16"/>
  <c r="B21" i="15"/>
  <c r="E18" i="15"/>
  <c r="H11" i="15"/>
  <c r="G11" i="15"/>
  <c r="E11" i="15"/>
  <c r="H10" i="15"/>
  <c r="G10" i="15"/>
  <c r="E10" i="15"/>
  <c r="H9" i="15"/>
  <c r="G9" i="15"/>
  <c r="E9" i="15"/>
  <c r="H8" i="15"/>
  <c r="G8" i="15"/>
  <c r="E8" i="15"/>
  <c r="H7" i="15"/>
  <c r="G7" i="15"/>
  <c r="E7" i="15"/>
  <c r="H6" i="15"/>
  <c r="G6" i="15"/>
  <c r="E6" i="15"/>
  <c r="H5" i="15"/>
  <c r="G5" i="15"/>
  <c r="E5" i="15"/>
  <c r="H4" i="15"/>
  <c r="G4" i="15"/>
  <c r="E4" i="15"/>
  <c r="H3" i="15"/>
  <c r="G3" i="15"/>
  <c r="E3" i="15"/>
  <c r="AP4" i="15" s="1"/>
  <c r="F33" i="204" s="1"/>
  <c r="B1" i="15"/>
  <c r="A1" i="15"/>
  <c r="B21" i="14"/>
  <c r="E18" i="14"/>
  <c r="H11" i="14"/>
  <c r="G11" i="14"/>
  <c r="E11" i="14"/>
  <c r="H10" i="14"/>
  <c r="G10" i="14"/>
  <c r="E10" i="14"/>
  <c r="H9" i="14"/>
  <c r="G9" i="14"/>
  <c r="E9" i="14"/>
  <c r="H8" i="14"/>
  <c r="G8" i="14"/>
  <c r="E8" i="14"/>
  <c r="H7" i="14"/>
  <c r="G7" i="14"/>
  <c r="E7" i="14"/>
  <c r="H6" i="14"/>
  <c r="G6" i="14"/>
  <c r="E6" i="14"/>
  <c r="H5" i="14"/>
  <c r="G5" i="14"/>
  <c r="E5" i="14"/>
  <c r="H4" i="14"/>
  <c r="G4" i="14"/>
  <c r="E4" i="14"/>
  <c r="H3" i="14"/>
  <c r="G3" i="14"/>
  <c r="E3" i="14"/>
  <c r="AP4" i="14" s="1"/>
  <c r="F56" i="204" s="1"/>
  <c r="B1" i="14"/>
  <c r="A1" i="14"/>
  <c r="B21" i="13"/>
  <c r="E18" i="13"/>
  <c r="H11" i="13"/>
  <c r="G11" i="13"/>
  <c r="E11" i="13"/>
  <c r="H10" i="13"/>
  <c r="G10" i="13"/>
  <c r="E10" i="13"/>
  <c r="H9" i="13"/>
  <c r="G9" i="13"/>
  <c r="E9" i="13"/>
  <c r="H8" i="13"/>
  <c r="G8" i="13"/>
  <c r="E8" i="13"/>
  <c r="H7" i="13"/>
  <c r="G7" i="13"/>
  <c r="E7" i="13"/>
  <c r="H6" i="13"/>
  <c r="G6" i="13"/>
  <c r="E6" i="13"/>
  <c r="H5" i="13"/>
  <c r="G5" i="13"/>
  <c r="E5" i="13"/>
  <c r="H4" i="13"/>
  <c r="G4" i="13"/>
  <c r="E4" i="13"/>
  <c r="H3" i="13"/>
  <c r="G3" i="13"/>
  <c r="E3" i="13"/>
  <c r="AP4" i="13" s="1"/>
  <c r="F113" i="204" s="1"/>
  <c r="B1" i="13"/>
  <c r="A1" i="13"/>
  <c r="B21" i="12"/>
  <c r="E18" i="12"/>
  <c r="H11" i="12"/>
  <c r="G11" i="12"/>
  <c r="E11" i="12"/>
  <c r="H10" i="12"/>
  <c r="G10" i="12"/>
  <c r="E10" i="12"/>
  <c r="H9" i="12"/>
  <c r="G9" i="12"/>
  <c r="E9" i="12"/>
  <c r="H8" i="12"/>
  <c r="G8" i="12"/>
  <c r="E8" i="12"/>
  <c r="H7" i="12"/>
  <c r="G7" i="12"/>
  <c r="E7" i="12"/>
  <c r="H6" i="12"/>
  <c r="G6" i="12"/>
  <c r="E6" i="12"/>
  <c r="H5" i="12"/>
  <c r="G5" i="12"/>
  <c r="E5" i="12"/>
  <c r="H4" i="12"/>
  <c r="G4" i="12"/>
  <c r="E4" i="12"/>
  <c r="H3" i="12"/>
  <c r="G3" i="12"/>
  <c r="E3" i="12"/>
  <c r="AP4" i="12" s="1"/>
  <c r="F112" i="204" s="1"/>
  <c r="B1" i="12"/>
  <c r="A1" i="12"/>
  <c r="B21" i="11"/>
  <c r="E18" i="11"/>
  <c r="H11" i="11"/>
  <c r="G11" i="11"/>
  <c r="E11" i="11"/>
  <c r="H10" i="11"/>
  <c r="G10" i="11"/>
  <c r="E10" i="11"/>
  <c r="H9" i="11"/>
  <c r="G9" i="11"/>
  <c r="E9" i="11"/>
  <c r="H8" i="11"/>
  <c r="G8" i="11"/>
  <c r="E8" i="11"/>
  <c r="H7" i="11"/>
  <c r="G7" i="11"/>
  <c r="E7" i="11"/>
  <c r="H6" i="11"/>
  <c r="G6" i="11"/>
  <c r="E6" i="11"/>
  <c r="H5" i="11"/>
  <c r="G5" i="11"/>
  <c r="E5" i="11"/>
  <c r="H4" i="11"/>
  <c r="G4" i="11"/>
  <c r="E4" i="11"/>
  <c r="H3" i="11"/>
  <c r="G3" i="11"/>
  <c r="E3" i="11"/>
  <c r="AP4" i="11" s="1"/>
  <c r="F18" i="204" s="1"/>
  <c r="B1" i="11"/>
  <c r="A1" i="11"/>
  <c r="B21" i="10"/>
  <c r="E18" i="10"/>
  <c r="H11" i="10"/>
  <c r="G11" i="10"/>
  <c r="E11" i="10"/>
  <c r="H10" i="10"/>
  <c r="G10" i="10"/>
  <c r="E10" i="10"/>
  <c r="H9" i="10"/>
  <c r="G9" i="10"/>
  <c r="E9" i="10"/>
  <c r="H8" i="10"/>
  <c r="G8" i="10"/>
  <c r="E8" i="10"/>
  <c r="H7" i="10"/>
  <c r="G7" i="10"/>
  <c r="E7" i="10"/>
  <c r="H6" i="10"/>
  <c r="G6" i="10"/>
  <c r="E6" i="10"/>
  <c r="H5" i="10"/>
  <c r="G5" i="10"/>
  <c r="E5" i="10"/>
  <c r="H4" i="10"/>
  <c r="G4" i="10"/>
  <c r="E4" i="10"/>
  <c r="H3" i="10"/>
  <c r="G3" i="10"/>
  <c r="E3" i="10"/>
  <c r="AP4" i="10" s="1"/>
  <c r="F111" i="204" s="1"/>
  <c r="B1" i="10"/>
  <c r="A1" i="10"/>
  <c r="B21" i="9"/>
  <c r="E18" i="9"/>
  <c r="H11" i="9"/>
  <c r="G11" i="9"/>
  <c r="E11" i="9"/>
  <c r="H10" i="9"/>
  <c r="G10" i="9"/>
  <c r="E10" i="9"/>
  <c r="H9" i="9"/>
  <c r="G9" i="9"/>
  <c r="E9" i="9"/>
  <c r="H8" i="9"/>
  <c r="G8" i="9"/>
  <c r="E8" i="9"/>
  <c r="H7" i="9"/>
  <c r="G7" i="9"/>
  <c r="E7" i="9"/>
  <c r="H6" i="9"/>
  <c r="G6" i="9"/>
  <c r="E6" i="9"/>
  <c r="H5" i="9"/>
  <c r="G5" i="9"/>
  <c r="E5" i="9"/>
  <c r="H4" i="9"/>
  <c r="G4" i="9"/>
  <c r="E4" i="9"/>
  <c r="H3" i="9"/>
  <c r="G3" i="9"/>
  <c r="E3" i="9"/>
  <c r="AP4" i="9" s="1"/>
  <c r="F110" i="204" s="1"/>
  <c r="B1" i="9"/>
  <c r="A1" i="9"/>
  <c r="B21" i="8"/>
  <c r="E18" i="8"/>
  <c r="H11" i="8"/>
  <c r="G11" i="8"/>
  <c r="E11" i="8"/>
  <c r="H10" i="8"/>
  <c r="G10" i="8"/>
  <c r="E10" i="8"/>
  <c r="H9" i="8"/>
  <c r="G9" i="8"/>
  <c r="E9" i="8"/>
  <c r="H8" i="8"/>
  <c r="G8" i="8"/>
  <c r="E8" i="8"/>
  <c r="H7" i="8"/>
  <c r="G7" i="8"/>
  <c r="E7" i="8"/>
  <c r="H6" i="8"/>
  <c r="G6" i="8"/>
  <c r="E6" i="8"/>
  <c r="H5" i="8"/>
  <c r="G5" i="8"/>
  <c r="E5" i="8"/>
  <c r="H4" i="8"/>
  <c r="G4" i="8"/>
  <c r="E4" i="8"/>
  <c r="H3" i="8"/>
  <c r="G3" i="8"/>
  <c r="E3" i="8"/>
  <c r="AP4" i="8" s="1"/>
  <c r="F67" i="204" s="1"/>
  <c r="B1" i="8"/>
  <c r="A1" i="8"/>
  <c r="B21" i="7"/>
  <c r="E18" i="7"/>
  <c r="H11" i="7"/>
  <c r="G11" i="7"/>
  <c r="E11" i="7"/>
  <c r="H10" i="7"/>
  <c r="G10" i="7"/>
  <c r="E10" i="7"/>
  <c r="H9" i="7"/>
  <c r="G9" i="7"/>
  <c r="E9" i="7"/>
  <c r="H8" i="7"/>
  <c r="G8" i="7"/>
  <c r="E8" i="7"/>
  <c r="H7" i="7"/>
  <c r="G7" i="7"/>
  <c r="E7" i="7"/>
  <c r="H6" i="7"/>
  <c r="G6" i="7"/>
  <c r="E6" i="7"/>
  <c r="H5" i="7"/>
  <c r="G5" i="7"/>
  <c r="E5" i="7"/>
  <c r="H4" i="7"/>
  <c r="G4" i="7"/>
  <c r="E4" i="7"/>
  <c r="H3" i="7"/>
  <c r="G3" i="7"/>
  <c r="E3" i="7"/>
  <c r="AP4" i="7" s="1"/>
  <c r="F71" i="204" s="1"/>
  <c r="B1" i="7"/>
  <c r="A1" i="7"/>
  <c r="B21" i="6"/>
  <c r="E18" i="6"/>
  <c r="H11" i="6"/>
  <c r="G11" i="6"/>
  <c r="E11" i="6"/>
  <c r="H10" i="6"/>
  <c r="G10" i="6"/>
  <c r="E10" i="6"/>
  <c r="H9" i="6"/>
  <c r="G9" i="6"/>
  <c r="E9" i="6"/>
  <c r="H8" i="6"/>
  <c r="G8" i="6"/>
  <c r="E8" i="6"/>
  <c r="H7" i="6"/>
  <c r="G7" i="6"/>
  <c r="E7" i="6"/>
  <c r="H6" i="6"/>
  <c r="G6" i="6"/>
  <c r="E6" i="6"/>
  <c r="H5" i="6"/>
  <c r="G5" i="6"/>
  <c r="E5" i="6"/>
  <c r="H4" i="6"/>
  <c r="G4" i="6"/>
  <c r="E4" i="6"/>
  <c r="H3" i="6"/>
  <c r="G3" i="6"/>
  <c r="E3" i="6"/>
  <c r="AP4" i="6" s="1"/>
  <c r="F96" i="204" s="1"/>
  <c r="B1" i="6"/>
  <c r="A1" i="6"/>
  <c r="B21" i="5"/>
  <c r="E18" i="5"/>
  <c r="H11" i="5"/>
  <c r="G11" i="5"/>
  <c r="E11" i="5"/>
  <c r="H10" i="5"/>
  <c r="G10" i="5"/>
  <c r="E10" i="5"/>
  <c r="H9" i="5"/>
  <c r="G9" i="5"/>
  <c r="E9" i="5"/>
  <c r="H8" i="5"/>
  <c r="G8" i="5"/>
  <c r="E8" i="5"/>
  <c r="H7" i="5"/>
  <c r="G7" i="5"/>
  <c r="E7" i="5"/>
  <c r="H6" i="5"/>
  <c r="G6" i="5"/>
  <c r="E6" i="5"/>
  <c r="H5" i="5"/>
  <c r="G5" i="5"/>
  <c r="E5" i="5"/>
  <c r="H4" i="5"/>
  <c r="G4" i="5"/>
  <c r="E4" i="5"/>
  <c r="H3" i="5"/>
  <c r="G3" i="5"/>
  <c r="E3" i="5"/>
  <c r="AP4" i="5" s="1"/>
  <c r="F98" i="204" s="1"/>
  <c r="B1" i="5"/>
  <c r="A1" i="5"/>
  <c r="B21" i="4"/>
  <c r="E18" i="4"/>
  <c r="H11" i="4"/>
  <c r="G11" i="4"/>
  <c r="E11" i="4"/>
  <c r="H10" i="4"/>
  <c r="G10" i="4"/>
  <c r="E10" i="4"/>
  <c r="H9" i="4"/>
  <c r="G9" i="4"/>
  <c r="E9" i="4"/>
  <c r="H8" i="4"/>
  <c r="G8" i="4"/>
  <c r="E8" i="4"/>
  <c r="H7" i="4"/>
  <c r="G7" i="4"/>
  <c r="E7" i="4"/>
  <c r="H6" i="4"/>
  <c r="G6" i="4"/>
  <c r="E6" i="4"/>
  <c r="H5" i="4"/>
  <c r="G5" i="4"/>
  <c r="E5" i="4"/>
  <c r="H4" i="4"/>
  <c r="G4" i="4"/>
  <c r="E4" i="4"/>
  <c r="H3" i="4"/>
  <c r="G3" i="4"/>
  <c r="E3" i="4"/>
  <c r="AP4" i="4" s="1"/>
  <c r="F109" i="204" s="1"/>
  <c r="B1" i="4"/>
  <c r="A1" i="4"/>
  <c r="B21" i="3"/>
  <c r="E18" i="3"/>
  <c r="H11" i="3"/>
  <c r="G11" i="3"/>
  <c r="E11" i="3"/>
  <c r="H10" i="3"/>
  <c r="G10" i="3"/>
  <c r="E10" i="3"/>
  <c r="H9" i="3"/>
  <c r="G9" i="3"/>
  <c r="E9" i="3"/>
  <c r="H8" i="3"/>
  <c r="G8" i="3"/>
  <c r="E8" i="3"/>
  <c r="H7" i="3"/>
  <c r="G7" i="3"/>
  <c r="E7" i="3"/>
  <c r="H6" i="3"/>
  <c r="G6" i="3"/>
  <c r="E6" i="3"/>
  <c r="H5" i="3"/>
  <c r="G5" i="3"/>
  <c r="E5" i="3"/>
  <c r="H4" i="3"/>
  <c r="G4" i="3"/>
  <c r="E4" i="3"/>
  <c r="H3" i="3"/>
  <c r="G3" i="3"/>
  <c r="E3" i="3"/>
  <c r="AP4" i="3" s="1"/>
  <c r="F43" i="204" s="1"/>
  <c r="B1" i="3"/>
  <c r="A1" i="3"/>
  <c r="E14" i="140"/>
  <c r="H15" i="116"/>
  <c r="D14" i="184"/>
  <c r="E14" i="196"/>
  <c r="F15" i="186"/>
  <c r="F14" i="82"/>
  <c r="H15" i="139"/>
  <c r="D15" i="6"/>
  <c r="H15" i="148"/>
  <c r="H14" i="188"/>
  <c r="D14" i="98"/>
  <c r="F15" i="183"/>
  <c r="E14" i="172"/>
  <c r="E15" i="157"/>
  <c r="E15" i="99"/>
  <c r="F14" i="160"/>
  <c r="E13" i="106"/>
  <c r="D14" i="99"/>
  <c r="E13" i="172"/>
  <c r="F15" i="201"/>
  <c r="E13" i="123"/>
  <c r="F15" i="200"/>
  <c r="F14" i="162"/>
  <c r="E15" i="5"/>
  <c r="E14" i="108"/>
  <c r="H14" i="171"/>
  <c r="D15" i="56"/>
  <c r="F14" i="120"/>
  <c r="E14" i="152"/>
  <c r="E15" i="113"/>
  <c r="D14" i="178"/>
  <c r="F14" i="133"/>
  <c r="H15" i="181"/>
  <c r="D14" i="181"/>
  <c r="D15" i="162"/>
  <c r="F14" i="54"/>
  <c r="H15" i="101"/>
  <c r="F14" i="55"/>
  <c r="H14" i="161"/>
  <c r="E14" i="84"/>
  <c r="H14" i="182"/>
  <c r="D14" i="79"/>
  <c r="E14" i="48"/>
  <c r="E14" i="123"/>
  <c r="E14" i="121"/>
  <c r="D14" i="110"/>
  <c r="E13" i="50"/>
  <c r="D14" i="127"/>
  <c r="D15" i="121"/>
  <c r="E15" i="202"/>
  <c r="E15" i="36"/>
  <c r="H15" i="112"/>
  <c r="F15" i="181"/>
  <c r="E14" i="94"/>
  <c r="H14" i="87"/>
  <c r="F14" i="155"/>
  <c r="E13" i="74"/>
  <c r="H15" i="105"/>
  <c r="D14" i="193"/>
  <c r="F14" i="183"/>
  <c r="E15" i="42"/>
  <c r="D15" i="201"/>
  <c r="E13" i="144"/>
  <c r="H15" i="197"/>
  <c r="E14" i="154"/>
  <c r="D15" i="155"/>
  <c r="E15" i="33"/>
  <c r="H14" i="19"/>
  <c r="E14" i="184"/>
  <c r="H15" i="70"/>
  <c r="E14" i="151"/>
  <c r="E15" i="147"/>
  <c r="D14" i="174"/>
  <c r="E15" i="141"/>
  <c r="E13" i="89"/>
  <c r="D15" i="129"/>
  <c r="D15" i="87"/>
  <c r="H14" i="107"/>
  <c r="D15" i="26"/>
  <c r="F14" i="178"/>
  <c r="H15" i="74"/>
  <c r="D15" i="126"/>
  <c r="H15" i="127"/>
  <c r="D14" i="105"/>
  <c r="E14" i="101"/>
  <c r="H14" i="174"/>
  <c r="E15" i="67"/>
  <c r="D15" i="94"/>
  <c r="F14" i="109"/>
  <c r="H14" i="93"/>
  <c r="D15" i="14"/>
  <c r="H15" i="171"/>
  <c r="E13" i="81"/>
  <c r="D14" i="198"/>
  <c r="E13" i="10"/>
  <c r="H14" i="65"/>
  <c r="E15" i="10"/>
  <c r="F14" i="84"/>
  <c r="F14" i="156"/>
  <c r="F15" i="115"/>
  <c r="H15" i="177"/>
  <c r="E15" i="134"/>
  <c r="D15" i="153"/>
  <c r="F15" i="136"/>
  <c r="D15" i="130"/>
  <c r="F14" i="107"/>
  <c r="E15" i="22"/>
  <c r="E14" i="74"/>
  <c r="E14" i="106"/>
  <c r="F15" i="3"/>
  <c r="F15" i="152"/>
  <c r="H14" i="79"/>
  <c r="E13" i="180"/>
  <c r="D15" i="117"/>
  <c r="E13" i="47"/>
  <c r="E13" i="163"/>
  <c r="E15" i="13"/>
  <c r="F14" i="144"/>
  <c r="H14" i="61"/>
  <c r="D15" i="9"/>
  <c r="D14" i="82"/>
  <c r="F14" i="170"/>
  <c r="E15" i="53"/>
  <c r="F15" i="153"/>
  <c r="D14" i="134"/>
  <c r="F14" i="140"/>
  <c r="E15" i="4"/>
  <c r="E14" i="194"/>
  <c r="H15" i="160"/>
  <c r="D14" i="65"/>
  <c r="F15" i="166"/>
  <c r="D15" i="157"/>
  <c r="E13" i="57"/>
  <c r="F15" i="143"/>
  <c r="H15" i="135"/>
  <c r="F15" i="33"/>
  <c r="D15" i="173"/>
  <c r="E15" i="85"/>
  <c r="D14" i="151"/>
  <c r="H15" i="73"/>
  <c r="D14" i="123"/>
  <c r="F15" i="40"/>
  <c r="E13" i="19"/>
  <c r="F15" i="89"/>
  <c r="D14" i="145"/>
  <c r="D15" i="93"/>
  <c r="H15" i="95"/>
  <c r="E15" i="111"/>
  <c r="F15" i="100"/>
  <c r="H15" i="37"/>
  <c r="D14" i="109"/>
  <c r="H15" i="83"/>
  <c r="H14" i="28"/>
  <c r="F15" i="173"/>
  <c r="D15" i="168"/>
  <c r="D15" i="99"/>
  <c r="E13" i="166"/>
  <c r="E13" i="55"/>
  <c r="F14" i="122"/>
  <c r="F15" i="113"/>
  <c r="D15" i="108"/>
  <c r="D15" i="90"/>
  <c r="E15" i="197"/>
  <c r="D14" i="112"/>
  <c r="D15" i="15"/>
  <c r="F15" i="94"/>
  <c r="H14" i="20"/>
  <c r="H15" i="176"/>
  <c r="H15" i="47"/>
  <c r="E14" i="134"/>
  <c r="D15" i="200"/>
  <c r="D14" i="90"/>
  <c r="E13" i="164"/>
  <c r="E15" i="132"/>
  <c r="E13" i="191"/>
  <c r="E13" i="59"/>
  <c r="D14" i="45"/>
  <c r="E13" i="61"/>
  <c r="F14" i="193"/>
  <c r="E15" i="40"/>
  <c r="E13" i="90"/>
  <c r="D14" i="152"/>
  <c r="F14" i="33"/>
  <c r="H15" i="76"/>
  <c r="H14" i="200"/>
  <c r="F15" i="5"/>
  <c r="F14" i="164"/>
  <c r="H14" i="84"/>
  <c r="F15" i="6"/>
  <c r="D15" i="100"/>
  <c r="E15" i="184"/>
  <c r="H14" i="196"/>
  <c r="E14" i="195"/>
  <c r="H14" i="140"/>
  <c r="D14" i="56"/>
  <c r="F15" i="46"/>
  <c r="F14" i="80"/>
  <c r="E14" i="129"/>
  <c r="H15" i="187"/>
  <c r="H14" i="180"/>
  <c r="F15" i="148"/>
  <c r="E13" i="162"/>
  <c r="H15" i="137"/>
  <c r="D14" i="175"/>
  <c r="F14" i="98"/>
  <c r="D15" i="63"/>
  <c r="D15" i="75"/>
  <c r="H14" i="27"/>
  <c r="E15" i="87"/>
  <c r="H15" i="132"/>
  <c r="E15" i="105"/>
  <c r="E13" i="11"/>
  <c r="D14" i="50"/>
  <c r="E15" i="19"/>
  <c r="D15" i="166"/>
  <c r="E15" i="175"/>
  <c r="E15" i="161"/>
  <c r="H14" i="139"/>
  <c r="F15" i="22"/>
  <c r="H14" i="190"/>
  <c r="H14" i="80"/>
  <c r="H15" i="157"/>
  <c r="D14" i="24"/>
  <c r="H14" i="25"/>
  <c r="D15" i="123"/>
  <c r="F15" i="53"/>
  <c r="E14" i="167"/>
  <c r="D15" i="186"/>
  <c r="D15" i="124"/>
  <c r="E15" i="196"/>
  <c r="E13" i="6"/>
  <c r="E14" i="52"/>
  <c r="E14" i="93"/>
  <c r="H14" i="96"/>
  <c r="H14" i="168"/>
  <c r="F15" i="172"/>
  <c r="D15" i="180"/>
  <c r="F15" i="158"/>
  <c r="F14" i="71"/>
  <c r="H15" i="193"/>
  <c r="E15" i="124"/>
  <c r="F14" i="179"/>
  <c r="H15" i="55"/>
  <c r="H14" i="177"/>
  <c r="F14" i="89"/>
  <c r="F15" i="18"/>
  <c r="H15" i="79"/>
  <c r="E14" i="119"/>
  <c r="H15" i="34"/>
  <c r="H15" i="167"/>
  <c r="E14" i="142"/>
  <c r="H15" i="159"/>
  <c r="F16" i="71"/>
  <c r="E15" i="171"/>
  <c r="F15" i="65"/>
  <c r="F14" i="115"/>
  <c r="H15" i="133"/>
  <c r="D15" i="36"/>
  <c r="D14" i="80"/>
  <c r="E14" i="107"/>
  <c r="D14" i="49"/>
  <c r="H15" i="3"/>
  <c r="H15" i="5"/>
  <c r="H15" i="10"/>
  <c r="F14" i="112"/>
  <c r="H15" i="126"/>
  <c r="E14" i="62"/>
  <c r="H15" i="178"/>
  <c r="H15" i="88"/>
  <c r="F15" i="14"/>
  <c r="D15" i="163"/>
  <c r="E15" i="112"/>
  <c r="F14" i="154"/>
  <c r="F14" i="123"/>
  <c r="F14" i="99"/>
  <c r="D15" i="37"/>
  <c r="E14" i="83"/>
  <c r="D15" i="59"/>
  <c r="H15" i="170"/>
  <c r="D14" i="29"/>
  <c r="H14" i="115"/>
  <c r="E14" i="16"/>
  <c r="D14" i="185"/>
  <c r="H14" i="165"/>
  <c r="F14" i="8"/>
  <c r="F14" i="92"/>
  <c r="F15" i="73"/>
  <c r="E14" i="128"/>
  <c r="D14" i="93"/>
  <c r="H14" i="170"/>
  <c r="E15" i="135"/>
  <c r="F14" i="191"/>
  <c r="F15" i="177"/>
  <c r="H15" i="15"/>
  <c r="D16" i="24"/>
  <c r="D15" i="104"/>
  <c r="E15" i="116"/>
  <c r="F15" i="108"/>
  <c r="E13" i="140"/>
  <c r="H15" i="30"/>
  <c r="H15" i="57"/>
  <c r="F14" i="83"/>
  <c r="F15" i="199"/>
  <c r="E13" i="12"/>
  <c r="F15" i="80"/>
  <c r="H15" i="190"/>
  <c r="H14" i="89"/>
  <c r="F14" i="145"/>
  <c r="F15" i="75"/>
  <c r="H14" i="95"/>
  <c r="H14" i="86"/>
  <c r="D14" i="111"/>
  <c r="F14" i="15"/>
  <c r="F15" i="169"/>
  <c r="E15" i="155"/>
  <c r="H15" i="7"/>
  <c r="F16" i="112"/>
  <c r="F14" i="147"/>
  <c r="H14" i="92"/>
  <c r="E15" i="65"/>
  <c r="D14" i="197"/>
  <c r="E13" i="139"/>
  <c r="E14" i="81"/>
  <c r="F15" i="10"/>
  <c r="E13" i="196"/>
  <c r="H14" i="49"/>
  <c r="H15" i="198"/>
  <c r="D15" i="52"/>
  <c r="H15" i="54"/>
  <c r="D14" i="191"/>
  <c r="H14" i="24"/>
  <c r="E13" i="135"/>
  <c r="H14" i="138"/>
  <c r="F15" i="197"/>
  <c r="F14" i="76"/>
  <c r="F15" i="154"/>
  <c r="F15" i="132"/>
  <c r="F15" i="116"/>
  <c r="E15" i="143"/>
  <c r="F15" i="85"/>
  <c r="H15" i="49"/>
  <c r="F15" i="137"/>
  <c r="E14" i="122"/>
  <c r="E15" i="189"/>
  <c r="H15" i="124"/>
  <c r="H14" i="6"/>
  <c r="E15" i="38"/>
  <c r="H14" i="99"/>
  <c r="F14" i="125"/>
  <c r="F15" i="124"/>
  <c r="E15" i="166"/>
  <c r="E15" i="186"/>
  <c r="D15" i="120"/>
  <c r="F14" i="149"/>
  <c r="H14" i="59"/>
  <c r="D15" i="156"/>
  <c r="D15" i="188"/>
  <c r="H14" i="153"/>
  <c r="F15" i="129"/>
  <c r="D15" i="116"/>
  <c r="H15" i="115"/>
  <c r="E13" i="147"/>
  <c r="E15" i="201"/>
  <c r="E14" i="160"/>
  <c r="F15" i="59"/>
  <c r="E15" i="172"/>
  <c r="E13" i="84"/>
  <c r="E15" i="107"/>
  <c r="D15" i="49"/>
  <c r="E15" i="95"/>
  <c r="H14" i="102"/>
  <c r="D14" i="104"/>
  <c r="F14" i="108"/>
  <c r="F14" i="57"/>
  <c r="E13" i="112"/>
  <c r="E14" i="6"/>
  <c r="D14" i="52"/>
  <c r="D14" i="131"/>
  <c r="F14" i="130"/>
  <c r="D15" i="91"/>
  <c r="D14" i="161"/>
  <c r="H15" i="138"/>
  <c r="F15" i="101"/>
  <c r="F15" i="125"/>
  <c r="F14" i="4"/>
  <c r="D14" i="125"/>
  <c r="F14" i="166"/>
  <c r="D14" i="36"/>
  <c r="D15" i="137"/>
  <c r="D15" i="51"/>
  <c r="D15" i="148"/>
  <c r="D14" i="89"/>
  <c r="H14" i="130"/>
  <c r="E14" i="149"/>
  <c r="D14" i="177"/>
  <c r="H15" i="117"/>
  <c r="E13" i="99"/>
  <c r="D14" i="176"/>
  <c r="F14" i="127"/>
  <c r="D14" i="117"/>
  <c r="E13" i="173"/>
  <c r="H14" i="36"/>
  <c r="H14" i="141"/>
  <c r="F15" i="151"/>
  <c r="F15" i="111"/>
  <c r="H14" i="172"/>
  <c r="F14" i="146"/>
  <c r="F14" i="159"/>
  <c r="F15" i="84"/>
  <c r="F17" i="84" s="1"/>
  <c r="E15" i="79"/>
  <c r="F15" i="140"/>
  <c r="F17" i="158"/>
  <c r="E13" i="94"/>
  <c r="H15" i="174"/>
  <c r="E15" i="170"/>
  <c r="H15" i="150"/>
  <c r="E13" i="151"/>
  <c r="D15" i="30"/>
  <c r="F14" i="139"/>
  <c r="D14" i="154"/>
  <c r="H14" i="82"/>
  <c r="E15" i="54"/>
  <c r="F14" i="20"/>
  <c r="D15" i="165"/>
  <c r="H15" i="42"/>
  <c r="D14" i="55"/>
  <c r="E14" i="39"/>
  <c r="D15" i="47"/>
  <c r="H15" i="46"/>
  <c r="E14" i="80"/>
  <c r="F15" i="39"/>
  <c r="F17" i="39" s="1"/>
  <c r="E14" i="183"/>
  <c r="F17" i="73"/>
  <c r="H14" i="33"/>
  <c r="F17" i="100"/>
  <c r="F14" i="52"/>
  <c r="E14" i="51"/>
  <c r="F14" i="161"/>
  <c r="E15" i="192"/>
  <c r="E14" i="170"/>
  <c r="H14" i="199"/>
  <c r="D15" i="13"/>
  <c r="E13" i="26"/>
  <c r="H15" i="24"/>
  <c r="E15" i="123"/>
  <c r="E14" i="156"/>
  <c r="H14" i="175"/>
  <c r="E14" i="58"/>
  <c r="E14" i="168"/>
  <c r="D14" i="132"/>
  <c r="H14" i="157"/>
  <c r="E13" i="96"/>
  <c r="H14" i="202"/>
  <c r="F14" i="135"/>
  <c r="D14" i="14"/>
  <c r="H15" i="82"/>
  <c r="F14" i="197"/>
  <c r="D15" i="135"/>
  <c r="F15" i="50"/>
  <c r="E14" i="28"/>
  <c r="D14" i="166"/>
  <c r="D14" i="9"/>
  <c r="H14" i="158"/>
  <c r="F15" i="139"/>
  <c r="E15" i="122"/>
  <c r="H15" i="155"/>
  <c r="E14" i="78"/>
  <c r="E13" i="200"/>
  <c r="H15" i="156"/>
  <c r="F14" i="116"/>
  <c r="E13" i="79"/>
  <c r="H14" i="9"/>
  <c r="H14" i="32"/>
  <c r="D14" i="73"/>
  <c r="F15" i="28"/>
  <c r="E14" i="120"/>
  <c r="H14" i="14"/>
  <c r="D15" i="125"/>
  <c r="F15" i="184"/>
  <c r="E13" i="86"/>
  <c r="E14" i="90"/>
  <c r="E14" i="173"/>
  <c r="E13" i="124"/>
  <c r="E13" i="149"/>
  <c r="D15" i="152"/>
  <c r="D14" i="32"/>
  <c r="H14" i="60"/>
  <c r="F14" i="12"/>
  <c r="E15" i="108"/>
  <c r="F14" i="165"/>
  <c r="E14" i="178"/>
  <c r="F15" i="146"/>
  <c r="H14" i="131"/>
  <c r="E15" i="163"/>
  <c r="E13" i="185"/>
  <c r="E15" i="58"/>
  <c r="E15" i="139"/>
  <c r="E17" i="139" s="1"/>
  <c r="E13" i="156"/>
  <c r="D14" i="66"/>
  <c r="H14" i="42"/>
  <c r="H14" i="88"/>
  <c r="E15" i="181"/>
  <c r="H14" i="198"/>
  <c r="H14" i="46"/>
  <c r="D14" i="143"/>
  <c r="H15" i="166"/>
  <c r="D14" i="116"/>
  <c r="H14" i="197"/>
  <c r="H14" i="83"/>
  <c r="F15" i="138"/>
  <c r="D15" i="140"/>
  <c r="F15" i="24"/>
  <c r="F15" i="96"/>
  <c r="E15" i="126"/>
  <c r="D14" i="54"/>
  <c r="F15" i="88"/>
  <c r="H14" i="5"/>
  <c r="F17" i="111"/>
  <c r="E13" i="54"/>
  <c r="D14" i="148"/>
  <c r="E13" i="60"/>
  <c r="E13" i="48"/>
  <c r="F15" i="8"/>
  <c r="H14" i="144"/>
  <c r="E14" i="11"/>
  <c r="H15" i="164"/>
  <c r="H15" i="85"/>
  <c r="F14" i="192"/>
  <c r="E13" i="175"/>
  <c r="E15" i="173"/>
  <c r="D14" i="58"/>
  <c r="F14" i="199"/>
  <c r="H15" i="17"/>
  <c r="F16" i="139"/>
  <c r="E14" i="141"/>
  <c r="E14" i="164"/>
  <c r="F15" i="78"/>
  <c r="H15" i="68"/>
  <c r="H15" i="120"/>
  <c r="E15" i="159"/>
  <c r="H15" i="18"/>
  <c r="H14" i="103"/>
  <c r="D15" i="44"/>
  <c r="F14" i="90"/>
  <c r="E15" i="131"/>
  <c r="E17" i="170"/>
  <c r="F15" i="180"/>
  <c r="H15" i="134"/>
  <c r="F15" i="189"/>
  <c r="E13" i="142"/>
  <c r="D14" i="141"/>
  <c r="E14" i="3"/>
  <c r="E16" i="58"/>
  <c r="D14" i="23"/>
  <c r="F14" i="129"/>
  <c r="H14" i="129"/>
  <c r="H14" i="147"/>
  <c r="E13" i="72"/>
  <c r="E15" i="152"/>
  <c r="E14" i="44"/>
  <c r="D15" i="141"/>
  <c r="H15" i="61"/>
  <c r="E14" i="181"/>
  <c r="H15" i="59"/>
  <c r="D15" i="159"/>
  <c r="D17" i="159" s="1"/>
  <c r="H14" i="41"/>
  <c r="D14" i="179"/>
  <c r="F15" i="161"/>
  <c r="D15" i="176"/>
  <c r="F17" i="3"/>
  <c r="H14" i="135"/>
  <c r="E14" i="200"/>
  <c r="D15" i="61"/>
  <c r="E14" i="7"/>
  <c r="F15" i="175"/>
  <c r="E13" i="109"/>
  <c r="F14" i="195"/>
  <c r="F15" i="69"/>
  <c r="E13" i="64"/>
  <c r="D15" i="202"/>
  <c r="E13" i="134"/>
  <c r="H14" i="150"/>
  <c r="E15" i="162"/>
  <c r="E14" i="159"/>
  <c r="F14" i="48"/>
  <c r="H15" i="65"/>
  <c r="F15" i="104"/>
  <c r="F14" i="95"/>
  <c r="H14" i="155"/>
  <c r="D15" i="11"/>
  <c r="F15" i="127"/>
  <c r="E15" i="180"/>
  <c r="H15" i="81"/>
  <c r="H14" i="54"/>
  <c r="D15" i="12"/>
  <c r="D14" i="41"/>
  <c r="H15" i="189"/>
  <c r="E15" i="59"/>
  <c r="E13" i="9"/>
  <c r="E13" i="150"/>
  <c r="E13" i="199"/>
  <c r="H15" i="8"/>
  <c r="D14" i="120"/>
  <c r="E14" i="132"/>
  <c r="E13" i="189"/>
  <c r="F15" i="44"/>
  <c r="D16" i="80"/>
  <c r="F15" i="134"/>
  <c r="D15" i="175"/>
  <c r="E15" i="195"/>
  <c r="H15" i="158"/>
  <c r="E14" i="68"/>
  <c r="D14" i="34"/>
  <c r="E15" i="45"/>
  <c r="H15" i="121"/>
  <c r="E14" i="37"/>
  <c r="D14" i="20"/>
  <c r="D15" i="43"/>
  <c r="D15" i="3"/>
  <c r="E15" i="11"/>
  <c r="F14" i="176"/>
  <c r="E15" i="98"/>
  <c r="E13" i="77"/>
  <c r="E14" i="199"/>
  <c r="E13" i="119"/>
  <c r="F15" i="23"/>
  <c r="E13" i="93"/>
  <c r="F14" i="117"/>
  <c r="E14" i="102"/>
  <c r="H15" i="78"/>
  <c r="D15" i="196"/>
  <c r="F14" i="78"/>
  <c r="H15" i="107"/>
  <c r="E14" i="98"/>
  <c r="D14" i="28"/>
  <c r="E15" i="187"/>
  <c r="H14" i="156"/>
  <c r="F15" i="114"/>
  <c r="H15" i="149"/>
  <c r="H14" i="159"/>
  <c r="E13" i="148"/>
  <c r="E15" i="75"/>
  <c r="E15" i="63"/>
  <c r="F15" i="83"/>
  <c r="H15" i="90"/>
  <c r="E13" i="113"/>
  <c r="H15" i="128"/>
  <c r="E13" i="171"/>
  <c r="E13" i="184"/>
  <c r="E14" i="202"/>
  <c r="H15" i="162"/>
  <c r="F14" i="79"/>
  <c r="F15" i="17"/>
  <c r="E15" i="150"/>
  <c r="D15" i="68"/>
  <c r="E13" i="70"/>
  <c r="F14" i="94"/>
  <c r="E14" i="133"/>
  <c r="E14" i="192"/>
  <c r="E13" i="25"/>
  <c r="F15" i="147"/>
  <c r="F15" i="117"/>
  <c r="F14" i="177"/>
  <c r="E13" i="67"/>
  <c r="H15" i="104"/>
  <c r="E14" i="146"/>
  <c r="E15" i="91"/>
  <c r="D15" i="62"/>
  <c r="F15" i="76"/>
  <c r="E14" i="158"/>
  <c r="E13" i="160"/>
  <c r="E14" i="190"/>
  <c r="E13" i="154"/>
  <c r="D15" i="181"/>
  <c r="H14" i="121"/>
  <c r="E14" i="88"/>
  <c r="E13" i="78"/>
  <c r="D14" i="121"/>
  <c r="F14" i="19"/>
  <c r="D15" i="192"/>
  <c r="E15" i="165"/>
  <c r="F14" i="196"/>
  <c r="E15" i="78"/>
  <c r="F14" i="81"/>
  <c r="E14" i="19"/>
  <c r="F14" i="39"/>
  <c r="E13" i="130"/>
  <c r="D14" i="168"/>
  <c r="F14" i="131"/>
  <c r="D15" i="98"/>
  <c r="H14" i="43"/>
  <c r="H14" i="183"/>
  <c r="F15" i="112"/>
  <c r="D14" i="37"/>
  <c r="E13" i="68"/>
  <c r="E15" i="88"/>
  <c r="D15" i="113"/>
  <c r="F15" i="91"/>
  <c r="F15" i="35"/>
  <c r="F16" i="52"/>
  <c r="E13" i="136"/>
  <c r="H14" i="142"/>
  <c r="D15" i="70"/>
  <c r="D15" i="64"/>
  <c r="D14" i="201"/>
  <c r="H14" i="109"/>
  <c r="E15" i="61"/>
  <c r="E14" i="166"/>
  <c r="F14" i="118"/>
  <c r="F15" i="38"/>
  <c r="D15" i="96"/>
  <c r="F14" i="26"/>
  <c r="D15" i="119"/>
  <c r="E17" i="141"/>
  <c r="E16" i="140"/>
  <c r="F14" i="171"/>
  <c r="F14" i="150"/>
  <c r="H15" i="84"/>
  <c r="D15" i="177"/>
  <c r="H15" i="143"/>
  <c r="E14" i="17"/>
  <c r="E14" i="114"/>
  <c r="F14" i="25"/>
  <c r="H14" i="111"/>
  <c r="H14" i="101"/>
  <c r="E13" i="167"/>
  <c r="E14" i="77"/>
  <c r="H15" i="168"/>
  <c r="D14" i="196"/>
  <c r="E15" i="194"/>
  <c r="E15" i="76"/>
  <c r="F15" i="195"/>
  <c r="F16" i="171"/>
  <c r="D14" i="92"/>
  <c r="D15" i="79"/>
  <c r="F16" i="57"/>
  <c r="E14" i="180"/>
  <c r="F15" i="130"/>
  <c r="D15" i="88"/>
  <c r="D14" i="160"/>
  <c r="E16" i="74"/>
  <c r="E14" i="86"/>
  <c r="F15" i="105"/>
  <c r="E14" i="56"/>
  <c r="F17" i="105"/>
  <c r="E15" i="82"/>
  <c r="F14" i="45"/>
  <c r="E14" i="22"/>
  <c r="E13" i="174"/>
  <c r="H14" i="76"/>
  <c r="H15" i="113"/>
  <c r="D15" i="55"/>
  <c r="D14" i="136"/>
  <c r="H15" i="122"/>
  <c r="D14" i="167"/>
  <c r="E13" i="32"/>
  <c r="E15" i="103"/>
  <c r="D15" i="174"/>
  <c r="D14" i="15"/>
  <c r="E13" i="53"/>
  <c r="D15" i="172"/>
  <c r="E14" i="191"/>
  <c r="D15" i="127"/>
  <c r="H15" i="35"/>
  <c r="D15" i="118"/>
  <c r="F15" i="170"/>
  <c r="E14" i="67"/>
  <c r="D15" i="112"/>
  <c r="E15" i="72"/>
  <c r="D15" i="158"/>
  <c r="H15" i="131"/>
  <c r="E13" i="111"/>
  <c r="E15" i="168"/>
  <c r="D15" i="107"/>
  <c r="H14" i="91"/>
  <c r="E13" i="145"/>
  <c r="E15" i="176"/>
  <c r="D14" i="83"/>
  <c r="D15" i="53"/>
  <c r="H14" i="37"/>
  <c r="E15" i="12"/>
  <c r="E15" i="119"/>
  <c r="E13" i="153"/>
  <c r="D14" i="164"/>
  <c r="E14" i="87"/>
  <c r="E13" i="29"/>
  <c r="H14" i="116"/>
  <c r="E14" i="10"/>
  <c r="F14" i="173"/>
  <c r="E14" i="161"/>
  <c r="H15" i="67"/>
  <c r="F14" i="40"/>
  <c r="D15" i="29"/>
  <c r="E13" i="179"/>
  <c r="E15" i="109"/>
  <c r="D17" i="117"/>
  <c r="F15" i="77"/>
  <c r="E14" i="99"/>
  <c r="H15" i="62"/>
  <c r="D14" i="187"/>
  <c r="E14" i="182"/>
  <c r="H15" i="129"/>
  <c r="F14" i="143"/>
  <c r="H15" i="200"/>
  <c r="H15" i="192"/>
  <c r="E15" i="96"/>
  <c r="H14" i="167"/>
  <c r="E13" i="58"/>
  <c r="E13" i="100"/>
  <c r="H14" i="51"/>
  <c r="H15" i="141"/>
  <c r="E15" i="26"/>
  <c r="H15" i="96"/>
  <c r="H14" i="151"/>
  <c r="H15" i="36"/>
  <c r="E15" i="89"/>
  <c r="F14" i="38"/>
  <c r="E14" i="96"/>
  <c r="H15" i="125"/>
  <c r="F14" i="61"/>
  <c r="D15" i="128"/>
  <c r="H15" i="69"/>
  <c r="F15" i="55"/>
  <c r="D15" i="150"/>
  <c r="E13" i="117"/>
  <c r="D14" i="27"/>
  <c r="F14" i="126"/>
  <c r="E13" i="17"/>
  <c r="E15" i="102"/>
  <c r="D15" i="33"/>
  <c r="D15" i="10"/>
  <c r="E14" i="13"/>
  <c r="H14" i="191"/>
  <c r="F14" i="88"/>
  <c r="D15" i="86"/>
  <c r="F15" i="4"/>
  <c r="E14" i="137"/>
  <c r="E13" i="181"/>
  <c r="H15" i="119"/>
  <c r="D15" i="77"/>
  <c r="E14" i="29"/>
  <c r="H14" i="3"/>
  <c r="F14" i="5"/>
  <c r="F14" i="41"/>
  <c r="F14" i="21"/>
  <c r="H15" i="38"/>
  <c r="H14" i="48"/>
  <c r="F15" i="97"/>
  <c r="F14" i="75"/>
  <c r="D15" i="89"/>
  <c r="E13" i="49"/>
  <c r="F16" i="54"/>
  <c r="H14" i="122"/>
  <c r="D14" i="157"/>
  <c r="F15" i="19"/>
  <c r="D15" i="198"/>
  <c r="F14" i="37"/>
  <c r="E14" i="24"/>
  <c r="E15" i="144"/>
  <c r="E17" i="144" s="1"/>
  <c r="D15" i="171"/>
  <c r="F14" i="97"/>
  <c r="E14" i="198"/>
  <c r="E13" i="45"/>
  <c r="H14" i="160"/>
  <c r="H14" i="193"/>
  <c r="E14" i="150"/>
  <c r="D15" i="147"/>
  <c r="D14" i="129"/>
  <c r="F17" i="59"/>
  <c r="E13" i="105"/>
  <c r="D14" i="186"/>
  <c r="F17" i="77"/>
  <c r="E13" i="127"/>
  <c r="E16" i="19"/>
  <c r="F15" i="165"/>
  <c r="D17" i="171"/>
  <c r="D15" i="8"/>
  <c r="E13" i="14"/>
  <c r="E14" i="179"/>
  <c r="D15" i="187"/>
  <c r="E14" i="185"/>
  <c r="H15" i="130"/>
  <c r="E15" i="158"/>
  <c r="E15" i="114"/>
  <c r="E16" i="84"/>
  <c r="E17" i="171"/>
  <c r="F14" i="11"/>
  <c r="D15" i="179"/>
  <c r="H15" i="26"/>
  <c r="E15" i="127"/>
  <c r="D17" i="100"/>
  <c r="F15" i="31"/>
  <c r="E14" i="4"/>
  <c r="F17" i="76"/>
  <c r="H15" i="195"/>
  <c r="E15" i="47"/>
  <c r="D15" i="58"/>
  <c r="D17" i="58"/>
  <c r="H15" i="53"/>
  <c r="F15" i="41"/>
  <c r="E14" i="18"/>
  <c r="E13" i="18"/>
  <c r="F16" i="143"/>
  <c r="E13" i="118"/>
  <c r="E15" i="142"/>
  <c r="H15" i="106"/>
  <c r="D15" i="4"/>
  <c r="E14" i="104"/>
  <c r="F14" i="128"/>
  <c r="E17" i="87"/>
  <c r="F14" i="96"/>
  <c r="F14" i="60"/>
  <c r="D15" i="95"/>
  <c r="E15" i="106"/>
  <c r="E13" i="43"/>
  <c r="H14" i="189"/>
  <c r="H14" i="13"/>
  <c r="F16" i="192"/>
  <c r="F15" i="182"/>
  <c r="D16" i="143"/>
  <c r="E14" i="143"/>
  <c r="E14" i="169"/>
  <c r="D17" i="174"/>
  <c r="E13" i="143"/>
  <c r="D15" i="83"/>
  <c r="F14" i="182"/>
  <c r="D14" i="102"/>
  <c r="E13" i="110"/>
  <c r="E13" i="97"/>
  <c r="D16" i="102"/>
  <c r="H14" i="57"/>
  <c r="D14" i="182"/>
  <c r="D15" i="193"/>
  <c r="D16" i="151"/>
  <c r="E16" i="190"/>
  <c r="E13" i="190"/>
  <c r="E14" i="100"/>
  <c r="F15" i="9"/>
  <c r="F14" i="14"/>
  <c r="F15" i="82"/>
  <c r="F15" i="155"/>
  <c r="F17" i="197"/>
  <c r="H14" i="119"/>
  <c r="F15" i="43"/>
  <c r="D17" i="112"/>
  <c r="D14" i="171"/>
  <c r="D17" i="93"/>
  <c r="F17" i="186"/>
  <c r="D14" i="8"/>
  <c r="F15" i="71"/>
  <c r="H14" i="114"/>
  <c r="E14" i="126"/>
  <c r="H14" i="166"/>
  <c r="D17" i="186"/>
  <c r="H14" i="169"/>
  <c r="H14" i="64"/>
  <c r="D14" i="51"/>
  <c r="D14" i="12"/>
  <c r="E15" i="17"/>
  <c r="F15" i="92"/>
  <c r="F14" i="105"/>
  <c r="D17" i="104"/>
  <c r="F15" i="131"/>
  <c r="F14" i="189"/>
  <c r="E16" i="52"/>
  <c r="F17" i="166"/>
  <c r="E14" i="136"/>
  <c r="E14" i="59"/>
  <c r="D15" i="42"/>
  <c r="F16" i="20"/>
  <c r="E17" i="54"/>
  <c r="E14" i="50"/>
  <c r="E14" i="71"/>
  <c r="D15" i="22"/>
  <c r="D17" i="22" s="1"/>
  <c r="F17" i="8"/>
  <c r="D17" i="158"/>
  <c r="F14" i="103"/>
  <c r="E14" i="201"/>
  <c r="D14" i="162"/>
  <c r="H15" i="25"/>
  <c r="E16" i="159"/>
  <c r="E15" i="120"/>
  <c r="H14" i="72"/>
  <c r="E13" i="159"/>
  <c r="D15" i="197"/>
  <c r="D17" i="197" s="1"/>
  <c r="F14" i="119"/>
  <c r="F16" i="5"/>
  <c r="E16" i="151"/>
  <c r="E13" i="73"/>
  <c r="E14" i="110"/>
  <c r="E15" i="31"/>
  <c r="E17" i="155"/>
  <c r="E15" i="199"/>
  <c r="D16" i="129"/>
  <c r="D15" i="151"/>
  <c r="H15" i="109"/>
  <c r="H15" i="77"/>
  <c r="H14" i="143"/>
  <c r="H14" i="192"/>
  <c r="E13" i="28"/>
  <c r="D16" i="111"/>
  <c r="E14" i="197"/>
  <c r="F15" i="7"/>
  <c r="E14" i="148"/>
  <c r="E17" i="72"/>
  <c r="F14" i="188"/>
  <c r="E17" i="12"/>
  <c r="D16" i="73"/>
  <c r="E13" i="95"/>
  <c r="D15" i="146"/>
  <c r="D14" i="84"/>
  <c r="F17" i="55"/>
  <c r="E13" i="161"/>
  <c r="E15" i="15"/>
  <c r="E13" i="201"/>
  <c r="D17" i="113"/>
  <c r="D14" i="25"/>
  <c r="E14" i="43"/>
  <c r="D15" i="80"/>
  <c r="H15" i="123"/>
  <c r="E15" i="48"/>
  <c r="F14" i="134"/>
  <c r="D14" i="64"/>
  <c r="F14" i="24"/>
  <c r="F14" i="50"/>
  <c r="D14" i="107"/>
  <c r="D16" i="92"/>
  <c r="H14" i="154"/>
  <c r="D16" i="184"/>
  <c r="D14" i="189"/>
  <c r="E15" i="39"/>
  <c r="F14" i="30"/>
  <c r="D14" i="96"/>
  <c r="E13" i="176"/>
  <c r="F14" i="58"/>
  <c r="E15" i="164"/>
  <c r="H15" i="44"/>
  <c r="E14" i="46"/>
  <c r="H14" i="81"/>
  <c r="D14" i="60"/>
  <c r="D14" i="165"/>
  <c r="E14" i="41"/>
  <c r="D16" i="66"/>
  <c r="H15" i="151"/>
  <c r="D16" i="82"/>
  <c r="E16" i="178"/>
  <c r="D16" i="161"/>
  <c r="E17" i="162"/>
  <c r="E17" i="103"/>
  <c r="F14" i="138"/>
  <c r="D16" i="125"/>
  <c r="E16" i="164"/>
  <c r="E14" i="27"/>
  <c r="D16" i="198"/>
  <c r="H14" i="136"/>
  <c r="F15" i="56"/>
  <c r="H15" i="9"/>
  <c r="F16" i="19"/>
  <c r="D14" i="118"/>
  <c r="H15" i="12"/>
  <c r="E13" i="85"/>
  <c r="E16" i="62"/>
  <c r="D17" i="165"/>
  <c r="F17" i="9"/>
  <c r="E13" i="15"/>
  <c r="H15" i="144"/>
  <c r="H15" i="31"/>
  <c r="H14" i="85"/>
  <c r="D17" i="62"/>
  <c r="F15" i="185"/>
  <c r="E15" i="110"/>
  <c r="D17" i="91"/>
  <c r="E15" i="118"/>
  <c r="E15" i="41"/>
  <c r="H15" i="80"/>
  <c r="E15" i="83"/>
  <c r="E16" i="148"/>
  <c r="E17" i="22"/>
  <c r="H14" i="100"/>
  <c r="F17" i="169"/>
  <c r="F14" i="66"/>
  <c r="F16" i="96"/>
  <c r="D15" i="57"/>
  <c r="F15" i="122"/>
  <c r="D14" i="78"/>
  <c r="F15" i="45"/>
  <c r="F15" i="110"/>
  <c r="D15" i="160"/>
  <c r="E13" i="31"/>
  <c r="E15" i="183"/>
  <c r="D15" i="185"/>
  <c r="E14" i="177"/>
  <c r="H15" i="28"/>
  <c r="F14" i="23"/>
  <c r="E14" i="75"/>
  <c r="E15" i="160"/>
  <c r="D15" i="115"/>
  <c r="D14" i="135"/>
  <c r="H14" i="148"/>
  <c r="D14" i="19"/>
  <c r="F17" i="165"/>
  <c r="F15" i="12"/>
  <c r="F15" i="103"/>
  <c r="H14" i="70"/>
  <c r="H14" i="133"/>
  <c r="H14" i="120"/>
  <c r="E16" i="142"/>
  <c r="F14" i="151"/>
  <c r="H15" i="165"/>
  <c r="E15" i="129"/>
  <c r="E15" i="97"/>
  <c r="D14" i="190"/>
  <c r="F14" i="167"/>
  <c r="F15" i="196"/>
  <c r="E16" i="77"/>
  <c r="F15" i="37"/>
  <c r="F15" i="145"/>
  <c r="E16" i="51"/>
  <c r="E13" i="101"/>
  <c r="D15" i="69"/>
  <c r="D15" i="178"/>
  <c r="D14" i="180"/>
  <c r="F14" i="121"/>
  <c r="E16" i="136"/>
  <c r="E13" i="133"/>
  <c r="F14" i="53"/>
  <c r="E17" i="166"/>
  <c r="E13" i="3"/>
  <c r="F17" i="33"/>
  <c r="H15" i="94"/>
  <c r="D17" i="116"/>
  <c r="E17" i="53"/>
  <c r="E15" i="154"/>
  <c r="H14" i="112"/>
  <c r="D15" i="85"/>
  <c r="D15" i="199"/>
  <c r="D15" i="92"/>
  <c r="F16" i="146"/>
  <c r="D14" i="46"/>
  <c r="F14" i="85"/>
  <c r="D14" i="75"/>
  <c r="F15" i="102"/>
  <c r="D15" i="27"/>
  <c r="E17" i="96"/>
  <c r="F14" i="175"/>
  <c r="F14" i="174"/>
  <c r="E13" i="131"/>
  <c r="F14" i="62"/>
  <c r="D15" i="189"/>
  <c r="D15" i="191"/>
  <c r="E14" i="36"/>
  <c r="E13" i="8"/>
  <c r="H15" i="179"/>
  <c r="F15" i="163"/>
  <c r="D15" i="16"/>
  <c r="E15" i="3"/>
  <c r="H15" i="51"/>
  <c r="F17" i="170"/>
  <c r="F14" i="68"/>
  <c r="D17" i="151"/>
  <c r="D16" i="20"/>
  <c r="D17" i="152"/>
  <c r="F15" i="11"/>
  <c r="D15" i="76"/>
  <c r="E13" i="27"/>
  <c r="E15" i="73"/>
  <c r="E13" i="62"/>
  <c r="E14" i="9"/>
  <c r="D16" i="89"/>
  <c r="D16" i="154"/>
  <c r="D15" i="65"/>
  <c r="F16" i="82"/>
  <c r="H14" i="12"/>
  <c r="E13" i="80"/>
  <c r="F17" i="103"/>
  <c r="H15" i="154"/>
  <c r="E13" i="178"/>
  <c r="D17" i="52"/>
  <c r="E15" i="25"/>
  <c r="D14" i="18"/>
  <c r="E15" i="185"/>
  <c r="F17" i="130"/>
  <c r="D16" i="15"/>
  <c r="H14" i="187"/>
  <c r="E17" i="199"/>
  <c r="F15" i="135"/>
  <c r="D14" i="43"/>
  <c r="E16" i="87"/>
  <c r="E17" i="76"/>
  <c r="F17" i="24"/>
  <c r="F15" i="156"/>
  <c r="F15" i="93"/>
  <c r="E17" i="33"/>
  <c r="E16" i="168"/>
  <c r="E13" i="102"/>
  <c r="D16" i="19"/>
  <c r="D17" i="181"/>
  <c r="H14" i="29"/>
  <c r="H14" i="30"/>
  <c r="H14" i="110"/>
  <c r="D17" i="49"/>
  <c r="D14" i="144"/>
  <c r="F14" i="113"/>
  <c r="F14" i="65"/>
  <c r="F16" i="133"/>
  <c r="D14" i="159"/>
  <c r="E14" i="144"/>
  <c r="H14" i="56"/>
  <c r="H14" i="47"/>
  <c r="D14" i="183"/>
  <c r="D14" i="194"/>
  <c r="F17" i="172"/>
  <c r="E13" i="88"/>
  <c r="F16" i="65"/>
  <c r="D16" i="105"/>
  <c r="D14" i="124"/>
  <c r="D14" i="91"/>
  <c r="E14" i="103"/>
  <c r="E15" i="7"/>
  <c r="E17" i="7" s="1"/>
  <c r="E14" i="55"/>
  <c r="D14" i="173"/>
  <c r="D15" i="194"/>
  <c r="H14" i="44"/>
  <c r="E14" i="193"/>
  <c r="F14" i="67"/>
  <c r="F14" i="63"/>
  <c r="D15" i="84"/>
  <c r="F17" i="12"/>
  <c r="E15" i="101"/>
  <c r="D15" i="19"/>
  <c r="H15" i="184"/>
  <c r="F15" i="188"/>
  <c r="F14" i="17"/>
  <c r="D15" i="39"/>
  <c r="D15" i="17"/>
  <c r="F15" i="32"/>
  <c r="H15" i="186"/>
  <c r="E17" i="99"/>
  <c r="H14" i="39"/>
  <c r="F15" i="60"/>
  <c r="D16" i="152"/>
  <c r="D14" i="72"/>
  <c r="F14" i="190"/>
  <c r="E15" i="55"/>
  <c r="F14" i="110"/>
  <c r="F17" i="151"/>
  <c r="D14" i="192"/>
  <c r="F14" i="3"/>
  <c r="E15" i="44"/>
  <c r="D15" i="97"/>
  <c r="E15" i="32"/>
  <c r="E17" i="32" s="1"/>
  <c r="F15" i="90"/>
  <c r="F17" i="53"/>
  <c r="H14" i="137"/>
  <c r="E15" i="35"/>
  <c r="H15" i="145"/>
  <c r="H15" i="182"/>
  <c r="D15" i="103"/>
  <c r="E14" i="12"/>
  <c r="H15" i="202"/>
  <c r="H14" i="74"/>
  <c r="F15" i="62"/>
  <c r="D17" i="14"/>
  <c r="E16" i="182"/>
  <c r="D14" i="39"/>
  <c r="F14" i="157"/>
  <c r="F14" i="106"/>
  <c r="E17" i="175"/>
  <c r="F15" i="51"/>
  <c r="D15" i="41"/>
  <c r="E14" i="171"/>
  <c r="H14" i="55"/>
  <c r="E14" i="61"/>
  <c r="E17" i="172"/>
  <c r="H15" i="108"/>
  <c r="H15" i="99"/>
  <c r="E14" i="66"/>
  <c r="H14" i="71"/>
  <c r="F15" i="16"/>
  <c r="F15" i="58"/>
  <c r="D17" i="179"/>
  <c r="F15" i="120"/>
  <c r="D17" i="69"/>
  <c r="D15" i="28"/>
  <c r="E14" i="82"/>
  <c r="F15" i="121"/>
  <c r="E15" i="80"/>
  <c r="D16" i="78"/>
  <c r="E15" i="70"/>
  <c r="E16" i="129"/>
  <c r="H14" i="106"/>
  <c r="D14" i="130"/>
  <c r="F17" i="56"/>
  <c r="E17" i="44"/>
  <c r="F15" i="176"/>
  <c r="D17" i="141"/>
  <c r="F17" i="181"/>
  <c r="E13" i="13"/>
  <c r="D17" i="189"/>
  <c r="F17" i="122"/>
  <c r="F14" i="29"/>
  <c r="D17" i="125"/>
  <c r="D17" i="150"/>
  <c r="E14" i="105"/>
  <c r="E14" i="97"/>
  <c r="E16" i="126"/>
  <c r="D16" i="51"/>
  <c r="F14" i="86"/>
  <c r="F15" i="34"/>
  <c r="E15" i="86"/>
  <c r="E17" i="86" s="1"/>
  <c r="D16" i="41"/>
  <c r="H14" i="123"/>
  <c r="D16" i="191"/>
  <c r="D17" i="147"/>
  <c r="H14" i="75"/>
  <c r="E16" i="101"/>
  <c r="E13" i="36"/>
  <c r="F17" i="137"/>
  <c r="D16" i="130"/>
  <c r="D16" i="34"/>
  <c r="E17" i="187"/>
  <c r="E13" i="177"/>
  <c r="D15" i="134"/>
  <c r="D17" i="134" s="1"/>
  <c r="H15" i="29"/>
  <c r="E16" i="106"/>
  <c r="H15" i="146"/>
  <c r="H14" i="16"/>
  <c r="E13" i="152"/>
  <c r="E13" i="158"/>
  <c r="D15" i="66"/>
  <c r="F14" i="102"/>
  <c r="E13" i="22"/>
  <c r="H15" i="163"/>
  <c r="E14" i="72"/>
  <c r="E14" i="73"/>
  <c r="H15" i="16"/>
  <c r="E13" i="188"/>
  <c r="E14" i="111"/>
  <c r="D15" i="183"/>
  <c r="F14" i="6"/>
  <c r="E14" i="89"/>
  <c r="E13" i="65"/>
  <c r="D14" i="77"/>
  <c r="E17" i="201"/>
  <c r="E15" i="74"/>
  <c r="D14" i="47"/>
  <c r="F17" i="177"/>
  <c r="D14" i="76"/>
  <c r="E13" i="186"/>
  <c r="E15" i="46"/>
  <c r="E17" i="46" s="1"/>
  <c r="H15" i="20"/>
  <c r="H15" i="86"/>
  <c r="E15" i="84"/>
  <c r="E15" i="24"/>
  <c r="E14" i="91"/>
  <c r="E15" i="34"/>
  <c r="E17" i="34" s="1"/>
  <c r="F14" i="59"/>
  <c r="E15" i="200"/>
  <c r="E14" i="42"/>
  <c r="E16" i="154"/>
  <c r="H15" i="63"/>
  <c r="E16" i="133"/>
  <c r="D16" i="168"/>
  <c r="F15" i="167"/>
  <c r="D16" i="50"/>
  <c r="E15" i="69"/>
  <c r="D17" i="56"/>
  <c r="D16" i="132"/>
  <c r="F16" i="179"/>
  <c r="E13" i="76"/>
  <c r="F17" i="114"/>
  <c r="D14" i="156"/>
  <c r="F14" i="136"/>
  <c r="E15" i="151"/>
  <c r="H14" i="117"/>
  <c r="F15" i="193"/>
  <c r="D15" i="169"/>
  <c r="E13" i="114"/>
  <c r="E15" i="182"/>
  <c r="F16" i="165"/>
  <c r="D17" i="42"/>
  <c r="F14" i="152"/>
  <c r="E15" i="52"/>
  <c r="F15" i="123"/>
  <c r="F17" i="123" s="1"/>
  <c r="D15" i="154"/>
  <c r="E16" i="179"/>
  <c r="E15" i="43"/>
  <c r="D17" i="153"/>
  <c r="D17" i="185"/>
  <c r="E14" i="92"/>
  <c r="H15" i="32"/>
  <c r="F17" i="175"/>
  <c r="D15" i="109"/>
  <c r="H15" i="14"/>
  <c r="H14" i="178"/>
  <c r="F16" i="196"/>
  <c r="E13" i="7"/>
  <c r="E13" i="198"/>
  <c r="H15" i="27"/>
  <c r="D16" i="175"/>
  <c r="F14" i="7"/>
  <c r="F14" i="198"/>
  <c r="E15" i="193"/>
  <c r="F16" i="75"/>
  <c r="E15" i="14"/>
  <c r="F14" i="148"/>
  <c r="D17" i="183"/>
  <c r="E14" i="124"/>
  <c r="F17" i="143"/>
  <c r="E16" i="122"/>
  <c r="E14" i="188"/>
  <c r="E14" i="31"/>
  <c r="E15" i="138"/>
  <c r="F15" i="118"/>
  <c r="E17" i="31"/>
  <c r="D15" i="136"/>
  <c r="F16" i="80"/>
  <c r="F17" i="4"/>
  <c r="E17" i="173"/>
  <c r="F14" i="124"/>
  <c r="E14" i="14"/>
  <c r="E17" i="122"/>
  <c r="H15" i="199"/>
  <c r="E15" i="128"/>
  <c r="F15" i="66"/>
  <c r="D16" i="197"/>
  <c r="F17" i="104"/>
  <c r="F17" i="97"/>
  <c r="D14" i="106"/>
  <c r="D14" i="170"/>
  <c r="H15" i="93"/>
  <c r="F17" i="201"/>
  <c r="F15" i="144"/>
  <c r="F17" i="144" s="1"/>
  <c r="F14" i="44"/>
  <c r="D16" i="167"/>
  <c r="F14" i="10"/>
  <c r="E17" i="135"/>
  <c r="E16" i="80"/>
  <c r="F15" i="191"/>
  <c r="E14" i="187"/>
  <c r="F17" i="180"/>
  <c r="E14" i="33"/>
  <c r="E15" i="62"/>
  <c r="E17" i="62" s="1"/>
  <c r="D15" i="114"/>
  <c r="E14" i="135"/>
  <c r="E16" i="161"/>
  <c r="F14" i="42"/>
  <c r="D14" i="142"/>
  <c r="E13" i="91"/>
  <c r="E15" i="137"/>
  <c r="D15" i="144"/>
  <c r="D17" i="144" s="1"/>
  <c r="E14" i="5"/>
  <c r="D14" i="86"/>
  <c r="H14" i="134"/>
  <c r="E15" i="23"/>
  <c r="F14" i="74"/>
  <c r="E13" i="129"/>
  <c r="D14" i="63"/>
  <c r="E16" i="33"/>
  <c r="F15" i="106"/>
  <c r="E15" i="27"/>
  <c r="E17" i="27" s="1"/>
  <c r="E16" i="6"/>
  <c r="E16" i="149"/>
  <c r="E14" i="125"/>
  <c r="F14" i="187"/>
  <c r="F17" i="125"/>
  <c r="D17" i="12"/>
  <c r="E17" i="10"/>
  <c r="E13" i="82"/>
  <c r="E13" i="16"/>
  <c r="F14" i="181"/>
  <c r="F14" i="31"/>
  <c r="F16" i="37"/>
  <c r="E13" i="137"/>
  <c r="E13" i="141"/>
  <c r="H15" i="153"/>
  <c r="E15" i="148"/>
  <c r="F14" i="200"/>
  <c r="H14" i="50"/>
  <c r="E16" i="156"/>
  <c r="F16" i="149"/>
  <c r="D14" i="21"/>
  <c r="H15" i="50"/>
  <c r="E13" i="132"/>
  <c r="F15" i="81"/>
  <c r="H15" i="92"/>
  <c r="H14" i="40"/>
  <c r="H14" i="94"/>
  <c r="H15" i="169"/>
  <c r="D15" i="161"/>
  <c r="F16" i="176"/>
  <c r="E13" i="197"/>
  <c r="F14" i="64"/>
  <c r="D15" i="78"/>
  <c r="F15" i="63"/>
  <c r="E15" i="94"/>
  <c r="E14" i="8"/>
  <c r="E15" i="117"/>
  <c r="D14" i="199"/>
  <c r="F16" i="94"/>
  <c r="D15" i="145"/>
  <c r="H14" i="31"/>
  <c r="D14" i="153"/>
  <c r="F15" i="30"/>
  <c r="F15" i="52"/>
  <c r="D15" i="34"/>
  <c r="D14" i="158"/>
  <c r="E13" i="52"/>
  <c r="H15" i="41"/>
  <c r="F16" i="24"/>
  <c r="F16" i="21"/>
  <c r="E13" i="23"/>
  <c r="F15" i="128"/>
  <c r="D15" i="46"/>
  <c r="D17" i="46" s="1"/>
  <c r="E13" i="107"/>
  <c r="F14" i="13"/>
  <c r="D14" i="140"/>
  <c r="H15" i="185"/>
  <c r="F17" i="40"/>
  <c r="E14" i="26"/>
  <c r="D16" i="90"/>
  <c r="F17" i="94"/>
  <c r="D17" i="33"/>
  <c r="D16" i="181"/>
  <c r="E13" i="98"/>
  <c r="F15" i="168"/>
  <c r="D16" i="193"/>
  <c r="F16" i="26"/>
  <c r="E17" i="127"/>
  <c r="D17" i="66"/>
  <c r="H14" i="77"/>
  <c r="H15" i="191"/>
  <c r="F15" i="42"/>
  <c r="E17" i="147"/>
  <c r="D15" i="21"/>
  <c r="D14" i="59"/>
  <c r="F17" i="50"/>
  <c r="D14" i="61"/>
  <c r="D16" i="153"/>
  <c r="D14" i="74"/>
  <c r="F14" i="104"/>
  <c r="E17" i="189"/>
  <c r="F16" i="84"/>
  <c r="H15" i="91"/>
  <c r="D15" i="102"/>
  <c r="D17" i="102" s="1"/>
  <c r="D16" i="124"/>
  <c r="D16" i="91"/>
  <c r="H14" i="181"/>
  <c r="D14" i="147"/>
  <c r="E16" i="177"/>
  <c r="D17" i="27"/>
  <c r="F17" i="101"/>
  <c r="E15" i="9"/>
  <c r="E13" i="37"/>
  <c r="F16" i="12"/>
  <c r="E17" i="129"/>
  <c r="D17" i="29"/>
  <c r="E15" i="37"/>
  <c r="F15" i="107"/>
  <c r="F14" i="169"/>
  <c r="D15" i="106"/>
  <c r="F16" i="156"/>
  <c r="F17" i="10"/>
  <c r="D17" i="96"/>
  <c r="F15" i="202"/>
  <c r="D14" i="57"/>
  <c r="E15" i="81"/>
  <c r="H15" i="161"/>
  <c r="D17" i="6"/>
  <c r="H15" i="114"/>
  <c r="E17" i="59"/>
  <c r="E13" i="5"/>
  <c r="H15" i="118"/>
  <c r="F15" i="164"/>
  <c r="E13" i="41"/>
  <c r="H14" i="128"/>
  <c r="H15" i="52"/>
  <c r="E17" i="75"/>
  <c r="F15" i="150"/>
  <c r="F17" i="150" s="1"/>
  <c r="D15" i="105"/>
  <c r="D17" i="105" s="1"/>
  <c r="E17" i="108"/>
  <c r="D14" i="85"/>
  <c r="E13" i="170"/>
  <c r="H14" i="185"/>
  <c r="E13" i="40"/>
  <c r="D16" i="83"/>
  <c r="F16" i="97"/>
  <c r="D14" i="108"/>
  <c r="F16" i="191"/>
  <c r="E14" i="95"/>
  <c r="E15" i="64"/>
  <c r="F14" i="22"/>
  <c r="E15" i="146"/>
  <c r="F14" i="114"/>
  <c r="D15" i="24"/>
  <c r="H15" i="152"/>
  <c r="E15" i="51"/>
  <c r="E17" i="51" s="1"/>
  <c r="E15" i="100"/>
  <c r="E15" i="30"/>
  <c r="E17" i="30" s="1"/>
  <c r="E14" i="153"/>
  <c r="E15" i="156"/>
  <c r="E13" i="169"/>
  <c r="E15" i="93"/>
  <c r="D17" i="51"/>
  <c r="E16" i="67"/>
  <c r="D16" i="63"/>
  <c r="D14" i="133"/>
  <c r="F15" i="133"/>
  <c r="F17" i="133" s="1"/>
  <c r="D14" i="62"/>
  <c r="E14" i="116"/>
  <c r="D14" i="88"/>
  <c r="E14" i="138"/>
  <c r="D14" i="202"/>
  <c r="F14" i="201"/>
  <c r="D14" i="35"/>
  <c r="E15" i="115"/>
  <c r="D15" i="25"/>
  <c r="E17" i="195"/>
  <c r="H14" i="162"/>
  <c r="E16" i="180"/>
  <c r="D15" i="182"/>
  <c r="E17" i="180"/>
  <c r="D16" i="131"/>
  <c r="E13" i="138"/>
  <c r="E14" i="117"/>
  <c r="H14" i="58"/>
  <c r="D17" i="124"/>
  <c r="H14" i="38"/>
  <c r="H15" i="22"/>
  <c r="E16" i="134"/>
  <c r="E17" i="112"/>
  <c r="D17" i="146"/>
  <c r="E16" i="39"/>
  <c r="E15" i="66"/>
  <c r="H15" i="21"/>
  <c r="E13" i="157"/>
  <c r="E17" i="113"/>
  <c r="D14" i="26"/>
  <c r="E15" i="68"/>
  <c r="E13" i="35"/>
  <c r="F15" i="160"/>
  <c r="F17" i="160" s="1"/>
  <c r="H14" i="68"/>
  <c r="E14" i="21"/>
  <c r="E15" i="77"/>
  <c r="E15" i="133"/>
  <c r="F16" i="162"/>
  <c r="F14" i="168"/>
  <c r="E15" i="49"/>
  <c r="E14" i="113"/>
  <c r="D14" i="103"/>
  <c r="H14" i="26"/>
  <c r="H14" i="73"/>
  <c r="F16" i="150"/>
  <c r="E13" i="46"/>
  <c r="E13" i="165"/>
  <c r="D17" i="10"/>
  <c r="H15" i="33"/>
  <c r="F14" i="111"/>
  <c r="H14" i="104"/>
  <c r="H15" i="56"/>
  <c r="H14" i="63"/>
  <c r="D15" i="81"/>
  <c r="F16" i="160"/>
  <c r="D14" i="10"/>
  <c r="H14" i="15"/>
  <c r="D17" i="172"/>
  <c r="E17" i="152"/>
  <c r="E13" i="83"/>
  <c r="E13" i="116"/>
  <c r="F17" i="18"/>
  <c r="E14" i="118"/>
  <c r="F15" i="126"/>
  <c r="F17" i="126" s="1"/>
  <c r="F17" i="127"/>
  <c r="E13" i="51"/>
  <c r="H14" i="152"/>
  <c r="F14" i="141"/>
  <c r="D14" i="138"/>
  <c r="F17" i="113"/>
  <c r="H15" i="188"/>
  <c r="E15" i="60"/>
  <c r="E17" i="60" s="1"/>
  <c r="D16" i="37"/>
  <c r="F17" i="202"/>
  <c r="E13" i="187"/>
  <c r="E13" i="103"/>
  <c r="F14" i="100"/>
  <c r="H15" i="194"/>
  <c r="E14" i="45"/>
  <c r="F15" i="72"/>
  <c r="H14" i="34"/>
  <c r="E14" i="47"/>
  <c r="E13" i="193"/>
  <c r="D14" i="115"/>
  <c r="F15" i="178"/>
  <c r="D15" i="40"/>
  <c r="E17" i="98"/>
  <c r="F16" i="168"/>
  <c r="F14" i="56"/>
  <c r="E15" i="29"/>
  <c r="H14" i="105"/>
  <c r="H15" i="11"/>
  <c r="F16" i="127"/>
  <c r="E14" i="109"/>
  <c r="H14" i="69"/>
  <c r="E16" i="192"/>
  <c r="D16" i="133"/>
  <c r="H15" i="136"/>
  <c r="E14" i="189"/>
  <c r="D14" i="22"/>
  <c r="E13" i="33"/>
  <c r="E15" i="18"/>
  <c r="E14" i="35"/>
  <c r="D16" i="120"/>
  <c r="F14" i="46"/>
  <c r="H15" i="6"/>
  <c r="E16" i="160"/>
  <c r="E13" i="44"/>
  <c r="E17" i="143"/>
  <c r="D14" i="44"/>
  <c r="E13" i="24"/>
  <c r="E13" i="194"/>
  <c r="H15" i="58"/>
  <c r="E14" i="20"/>
  <c r="E13" i="168"/>
  <c r="E14" i="76"/>
  <c r="F15" i="47"/>
  <c r="D15" i="133"/>
  <c r="D14" i="69"/>
  <c r="D14" i="126"/>
  <c r="F14" i="73"/>
  <c r="D15" i="31"/>
  <c r="E16" i="158"/>
  <c r="D14" i="42"/>
  <c r="D15" i="82"/>
  <c r="E14" i="53"/>
  <c r="E16" i="27"/>
  <c r="F17" i="132"/>
  <c r="D14" i="31"/>
  <c r="D16" i="9"/>
  <c r="D17" i="127"/>
  <c r="D17" i="24"/>
  <c r="F17" i="42"/>
  <c r="F17" i="83"/>
  <c r="E17" i="88"/>
  <c r="E15" i="169"/>
  <c r="D15" i="170"/>
  <c r="F16" i="107"/>
  <c r="F16" i="183"/>
  <c r="E17" i="49"/>
  <c r="E13" i="38"/>
  <c r="F14" i="87"/>
  <c r="D14" i="200"/>
  <c r="D16" i="110"/>
  <c r="F16" i="13"/>
  <c r="F16" i="6"/>
  <c r="E16" i="11"/>
  <c r="E14" i="40"/>
  <c r="E16" i="195"/>
  <c r="D17" i="182"/>
  <c r="F14" i="186"/>
  <c r="E15" i="179"/>
  <c r="D17" i="175"/>
  <c r="F17" i="112"/>
  <c r="F17" i="148"/>
  <c r="D14" i="48"/>
  <c r="F15" i="54"/>
  <c r="E15" i="56"/>
  <c r="D17" i="85"/>
  <c r="D17" i="83"/>
  <c r="D14" i="94"/>
  <c r="F16" i="4"/>
  <c r="E16" i="14"/>
  <c r="D17" i="53"/>
  <c r="F17" i="75"/>
  <c r="E14" i="157"/>
  <c r="F17" i="200"/>
  <c r="E16" i="81"/>
  <c r="H15" i="183"/>
  <c r="E14" i="63"/>
  <c r="F16" i="55"/>
  <c r="D14" i="3"/>
  <c r="F14" i="34"/>
  <c r="F16" i="33"/>
  <c r="D17" i="9"/>
  <c r="F16" i="198"/>
  <c r="D14" i="97"/>
  <c r="F15" i="86"/>
  <c r="F17" i="65"/>
  <c r="F17" i="32"/>
  <c r="E13" i="4"/>
  <c r="F16" i="31"/>
  <c r="F17" i="167"/>
  <c r="D17" i="173"/>
  <c r="F16" i="135"/>
  <c r="F17" i="134"/>
  <c r="F15" i="20"/>
  <c r="E15" i="16"/>
  <c r="E16" i="185"/>
  <c r="D17" i="25"/>
  <c r="E16" i="56"/>
  <c r="F17" i="89"/>
  <c r="E16" i="202"/>
  <c r="E14" i="176"/>
  <c r="F17" i="116"/>
  <c r="E17" i="25"/>
  <c r="E17" i="115"/>
  <c r="F17" i="108"/>
  <c r="D14" i="5"/>
  <c r="D15" i="18"/>
  <c r="E16" i="48"/>
  <c r="D17" i="30"/>
  <c r="D16" i="162"/>
  <c r="E16" i="10"/>
  <c r="E16" i="169"/>
  <c r="D17" i="191"/>
  <c r="H15" i="45"/>
  <c r="E16" i="166"/>
  <c r="E14" i="139"/>
  <c r="F14" i="16"/>
  <c r="H14" i="35"/>
  <c r="H14" i="146"/>
  <c r="E14" i="60"/>
  <c r="F16" i="186"/>
  <c r="H15" i="60"/>
  <c r="F16" i="62"/>
  <c r="F17" i="145"/>
  <c r="D17" i="98"/>
  <c r="D16" i="108"/>
  <c r="H15" i="43"/>
  <c r="E17" i="16"/>
  <c r="F14" i="91"/>
  <c r="E17" i="42"/>
  <c r="E16" i="102"/>
  <c r="E16" i="75"/>
  <c r="E17" i="19"/>
  <c r="D16" i="84"/>
  <c r="E14" i="34"/>
  <c r="E14" i="25"/>
  <c r="F16" i="128"/>
  <c r="D16" i="174"/>
  <c r="D16" i="112"/>
  <c r="D17" i="77"/>
  <c r="E17" i="192"/>
  <c r="F17" i="11"/>
  <c r="F16" i="106"/>
  <c r="F15" i="171"/>
  <c r="D17" i="63"/>
  <c r="E16" i="188"/>
  <c r="F16" i="129"/>
  <c r="D16" i="158"/>
  <c r="F16" i="148"/>
  <c r="F16" i="157"/>
  <c r="D14" i="169"/>
  <c r="E14" i="145"/>
  <c r="F16" i="120"/>
  <c r="E16" i="24"/>
  <c r="D16" i="169"/>
  <c r="F14" i="32"/>
  <c r="E16" i="91"/>
  <c r="F16" i="118"/>
  <c r="D16" i="18"/>
  <c r="E17" i="200"/>
  <c r="F16" i="190"/>
  <c r="D17" i="89"/>
  <c r="D16" i="64"/>
  <c r="F17" i="47"/>
  <c r="D17" i="65"/>
  <c r="F14" i="47"/>
  <c r="D17" i="163"/>
  <c r="F17" i="35"/>
  <c r="E16" i="157"/>
  <c r="D15" i="184"/>
  <c r="F17" i="34"/>
  <c r="E16" i="9"/>
  <c r="D14" i="113"/>
  <c r="F17" i="106"/>
  <c r="D17" i="162"/>
  <c r="F17" i="28"/>
  <c r="E17" i="111"/>
  <c r="E15" i="125"/>
  <c r="D16" i="134"/>
  <c r="H14" i="186"/>
  <c r="D16" i="180"/>
  <c r="D17" i="109"/>
  <c r="F16" i="169"/>
  <c r="E17" i="41"/>
  <c r="D15" i="32"/>
  <c r="F15" i="21"/>
  <c r="E17" i="186"/>
  <c r="E16" i="110"/>
  <c r="D14" i="137"/>
  <c r="D17" i="180"/>
  <c r="D17" i="157"/>
  <c r="F14" i="36"/>
  <c r="D16" i="140"/>
  <c r="F17" i="85"/>
  <c r="D17" i="177"/>
  <c r="E13" i="30"/>
  <c r="E16" i="104"/>
  <c r="E16" i="37"/>
  <c r="D17" i="161"/>
  <c r="E17" i="107"/>
  <c r="F15" i="157"/>
  <c r="D15" i="50"/>
  <c r="D17" i="50" s="1"/>
  <c r="F16" i="147"/>
  <c r="F16" i="15"/>
  <c r="E14" i="127"/>
  <c r="D17" i="95"/>
  <c r="E14" i="174"/>
  <c r="H14" i="179"/>
  <c r="F14" i="158"/>
  <c r="F16" i="109"/>
  <c r="F16" i="79"/>
  <c r="E13" i="146"/>
  <c r="D15" i="164"/>
  <c r="D15" i="72"/>
  <c r="F15" i="95"/>
  <c r="F15" i="198"/>
  <c r="D17" i="128"/>
  <c r="E14" i="54"/>
  <c r="D14" i="7"/>
  <c r="D16" i="123"/>
  <c r="D17" i="187"/>
  <c r="D16" i="10"/>
  <c r="D17" i="123"/>
  <c r="E16" i="50"/>
  <c r="E13" i="122"/>
  <c r="E13" i="34"/>
  <c r="F16" i="173"/>
  <c r="D14" i="16"/>
  <c r="E16" i="144"/>
  <c r="F15" i="159"/>
  <c r="D17" i="156"/>
  <c r="E13" i="56"/>
  <c r="E17" i="78"/>
  <c r="D14" i="71"/>
  <c r="H14" i="108"/>
  <c r="H15" i="23"/>
  <c r="F17" i="82"/>
  <c r="H15" i="75"/>
  <c r="F16" i="152"/>
  <c r="H14" i="132"/>
  <c r="D15" i="143"/>
  <c r="D15" i="67"/>
  <c r="D17" i="145"/>
  <c r="E13" i="42"/>
  <c r="E15" i="167"/>
  <c r="F17" i="199"/>
  <c r="E16" i="22"/>
  <c r="E15" i="190"/>
  <c r="E17" i="190" s="1"/>
  <c r="E14" i="69"/>
  <c r="H14" i="45"/>
  <c r="D16" i="156"/>
  <c r="D17" i="133"/>
  <c r="F14" i="72"/>
  <c r="F16" i="56"/>
  <c r="F16" i="178"/>
  <c r="F16" i="45"/>
  <c r="D17" i="97"/>
  <c r="F16" i="34"/>
  <c r="D16" i="142"/>
  <c r="E16" i="123"/>
  <c r="D16" i="160"/>
  <c r="D16" i="183"/>
  <c r="F17" i="191"/>
  <c r="D17" i="21"/>
  <c r="E16" i="114"/>
  <c r="F16" i="64"/>
  <c r="D16" i="97"/>
  <c r="E17" i="85"/>
  <c r="D16" i="45"/>
  <c r="F15" i="49"/>
  <c r="D16" i="23"/>
  <c r="F15" i="179"/>
  <c r="F17" i="153"/>
  <c r="D17" i="94"/>
  <c r="D17" i="31"/>
  <c r="D16" i="74"/>
  <c r="D17" i="86"/>
  <c r="F17" i="38"/>
  <c r="D17" i="201"/>
  <c r="F16" i="60"/>
  <c r="D16" i="182"/>
  <c r="D16" i="59"/>
  <c r="E14" i="130"/>
  <c r="D16" i="65"/>
  <c r="F17" i="184"/>
  <c r="D17" i="68"/>
  <c r="D17" i="15"/>
  <c r="F15" i="79"/>
  <c r="E16" i="4"/>
  <c r="E17" i="102"/>
  <c r="D17" i="36"/>
  <c r="E16" i="111"/>
  <c r="D16" i="178"/>
  <c r="F14" i="27"/>
  <c r="F16" i="122"/>
  <c r="D17" i="17"/>
  <c r="F14" i="28"/>
  <c r="H14" i="62"/>
  <c r="D16" i="148"/>
  <c r="F17" i="147"/>
  <c r="F14" i="70"/>
  <c r="D14" i="172"/>
  <c r="D16" i="199"/>
  <c r="E17" i="13"/>
  <c r="E17" i="52"/>
  <c r="D17" i="84"/>
  <c r="F16" i="29"/>
  <c r="D17" i="19"/>
  <c r="H14" i="8"/>
  <c r="E16" i="173"/>
  <c r="F15" i="119"/>
  <c r="H15" i="66"/>
  <c r="H14" i="7"/>
  <c r="E15" i="153"/>
  <c r="F16" i="161"/>
  <c r="E13" i="104"/>
  <c r="F15" i="142"/>
  <c r="E16" i="88"/>
  <c r="D14" i="100"/>
  <c r="F16" i="115"/>
  <c r="D17" i="168"/>
  <c r="E17" i="184"/>
  <c r="E14" i="65"/>
  <c r="F15" i="25"/>
  <c r="D14" i="68"/>
  <c r="F17" i="96"/>
  <c r="D15" i="5"/>
  <c r="H14" i="18"/>
  <c r="H14" i="17"/>
  <c r="D16" i="86"/>
  <c r="F15" i="70"/>
  <c r="E15" i="28"/>
  <c r="E17" i="131"/>
  <c r="F17" i="19"/>
  <c r="D17" i="40"/>
  <c r="D14" i="81"/>
  <c r="F17" i="30"/>
  <c r="D16" i="52"/>
  <c r="D14" i="122"/>
  <c r="E16" i="55"/>
  <c r="D16" i="116"/>
  <c r="E17" i="183"/>
  <c r="F14" i="93"/>
  <c r="D16" i="49"/>
  <c r="F16" i="88"/>
  <c r="D14" i="195"/>
  <c r="D17" i="55"/>
  <c r="F17" i="51"/>
  <c r="E13" i="202"/>
  <c r="D14" i="101"/>
  <c r="E16" i="42"/>
  <c r="E16" i="83"/>
  <c r="E17" i="83"/>
  <c r="E16" i="191"/>
  <c r="D14" i="13"/>
  <c r="H15" i="201"/>
  <c r="E16" i="35"/>
  <c r="D17" i="169"/>
  <c r="E13" i="69"/>
  <c r="D16" i="176"/>
  <c r="H14" i="113"/>
  <c r="D14" i="38"/>
  <c r="F17" i="136"/>
  <c r="D16" i="126"/>
  <c r="H14" i="164"/>
  <c r="F16" i="50"/>
  <c r="D17" i="99"/>
  <c r="E17" i="68"/>
  <c r="D16" i="141"/>
  <c r="E17" i="48"/>
  <c r="H15" i="97"/>
  <c r="E17" i="82"/>
  <c r="E16" i="116"/>
  <c r="F16" i="174"/>
  <c r="D16" i="121"/>
  <c r="F17" i="5"/>
  <c r="D16" i="171"/>
  <c r="F14" i="163"/>
  <c r="D17" i="143"/>
  <c r="D16" i="43"/>
  <c r="D17" i="114"/>
  <c r="F16" i="99"/>
  <c r="F17" i="120"/>
  <c r="F17" i="135"/>
  <c r="E17" i="9"/>
  <c r="E16" i="66"/>
  <c r="F17" i="17"/>
  <c r="D15" i="149"/>
  <c r="D16" i="7"/>
  <c r="E16" i="108"/>
  <c r="D16" i="12"/>
  <c r="H14" i="11"/>
  <c r="E17" i="56"/>
  <c r="F16" i="66"/>
  <c r="D16" i="71"/>
  <c r="D16" i="145"/>
  <c r="E17" i="45"/>
  <c r="E14" i="162"/>
  <c r="E15" i="140"/>
  <c r="E17" i="140" s="1"/>
  <c r="H14" i="201"/>
  <c r="E17" i="194"/>
  <c r="F16" i="48"/>
  <c r="F15" i="190"/>
  <c r="E16" i="187"/>
  <c r="E17" i="43"/>
  <c r="E17" i="81"/>
  <c r="D16" i="200"/>
  <c r="F14" i="180"/>
  <c r="E14" i="32"/>
  <c r="D17" i="11"/>
  <c r="D17" i="107"/>
  <c r="D16" i="177"/>
  <c r="D14" i="139"/>
  <c r="H15" i="89"/>
  <c r="E16" i="152"/>
  <c r="E17" i="159"/>
  <c r="E16" i="82"/>
  <c r="E17" i="29"/>
  <c r="D16" i="94"/>
  <c r="F15" i="57"/>
  <c r="D15" i="138"/>
  <c r="H14" i="67"/>
  <c r="H14" i="78"/>
  <c r="D16" i="104"/>
  <c r="F16" i="117"/>
  <c r="D16" i="109"/>
  <c r="F17" i="139"/>
  <c r="D17" i="176"/>
  <c r="D14" i="155"/>
  <c r="D14" i="119"/>
  <c r="E15" i="149"/>
  <c r="D16" i="44"/>
  <c r="E16" i="170"/>
  <c r="F16" i="41"/>
  <c r="E16" i="96"/>
  <c r="E14" i="30"/>
  <c r="F17" i="117"/>
  <c r="E17" i="64"/>
  <c r="D17" i="140"/>
  <c r="E14" i="131"/>
  <c r="D14" i="67"/>
  <c r="F15" i="36"/>
  <c r="D15" i="142"/>
  <c r="F14" i="137"/>
  <c r="F16" i="126"/>
  <c r="D16" i="196"/>
  <c r="E17" i="74"/>
  <c r="E16" i="176"/>
  <c r="F17" i="63"/>
  <c r="H14" i="163"/>
  <c r="E13" i="182"/>
  <c r="D17" i="120"/>
  <c r="F17" i="156"/>
  <c r="E13" i="108"/>
  <c r="D14" i="188"/>
  <c r="D16" i="29"/>
  <c r="E17" i="105"/>
  <c r="E16" i="132"/>
  <c r="F16" i="144"/>
  <c r="E16" i="183"/>
  <c r="E17" i="154"/>
  <c r="D16" i="136"/>
  <c r="F15" i="29"/>
  <c r="H15" i="111"/>
  <c r="D17" i="3"/>
  <c r="D17" i="59"/>
  <c r="F16" i="11"/>
  <c r="E16" i="137"/>
  <c r="D15" i="48"/>
  <c r="E13" i="66"/>
  <c r="F16" i="104"/>
  <c r="F17" i="79"/>
  <c r="E16" i="196"/>
  <c r="F16" i="136"/>
  <c r="D14" i="6"/>
  <c r="F17" i="198"/>
  <c r="F16" i="181"/>
  <c r="F17" i="173"/>
  <c r="F14" i="51"/>
  <c r="E16" i="95"/>
  <c r="F16" i="90"/>
  <c r="F16" i="27"/>
  <c r="D17" i="16"/>
  <c r="E17" i="80"/>
  <c r="D15" i="101"/>
  <c r="D17" i="126"/>
  <c r="F16" i="86"/>
  <c r="E16" i="93"/>
  <c r="E16" i="201"/>
  <c r="D17" i="137"/>
  <c r="F16" i="91"/>
  <c r="E17" i="181"/>
  <c r="E16" i="46"/>
  <c r="D16" i="100"/>
  <c r="D16" i="165"/>
  <c r="E17" i="84"/>
  <c r="E13" i="155"/>
  <c r="D17" i="87"/>
  <c r="F16" i="130"/>
  <c r="F17" i="196"/>
  <c r="E17" i="77"/>
  <c r="E17" i="14"/>
  <c r="F16" i="200"/>
  <c r="F16" i="51"/>
  <c r="F17" i="90"/>
  <c r="H15" i="39"/>
  <c r="E16" i="181"/>
  <c r="E17" i="94"/>
  <c r="D16" i="99"/>
  <c r="D16" i="179"/>
  <c r="H15" i="40"/>
  <c r="E16" i="143"/>
  <c r="F16" i="68"/>
  <c r="E16" i="167"/>
  <c r="F17" i="57"/>
  <c r="E17" i="114"/>
  <c r="D17" i="8"/>
  <c r="F17" i="161"/>
  <c r="H15" i="98"/>
  <c r="E16" i="28"/>
  <c r="F15" i="26"/>
  <c r="E15" i="198"/>
  <c r="D16" i="27"/>
  <c r="H15" i="72"/>
  <c r="D15" i="20"/>
  <c r="D17" i="20" s="1"/>
  <c r="E17" i="179"/>
  <c r="D14" i="149"/>
  <c r="F14" i="172"/>
  <c r="H14" i="173"/>
  <c r="F16" i="8"/>
  <c r="D17" i="155"/>
  <c r="E17" i="63"/>
  <c r="D15" i="131"/>
  <c r="D17" i="81"/>
  <c r="E17" i="106"/>
  <c r="F16" i="111"/>
  <c r="D14" i="4"/>
  <c r="F14" i="18"/>
  <c r="F16" i="123"/>
  <c r="E16" i="99"/>
  <c r="F17" i="163"/>
  <c r="E17" i="37"/>
  <c r="H14" i="52"/>
  <c r="E15" i="174"/>
  <c r="D16" i="173"/>
  <c r="E17" i="158"/>
  <c r="E13" i="87"/>
  <c r="H15" i="4"/>
  <c r="E16" i="59"/>
  <c r="E16" i="16"/>
  <c r="E16" i="193"/>
  <c r="F17" i="46"/>
  <c r="F15" i="109"/>
  <c r="F17" i="109" s="1"/>
  <c r="E16" i="172"/>
  <c r="F16" i="197"/>
  <c r="H14" i="118"/>
  <c r="D15" i="195"/>
  <c r="F17" i="129"/>
  <c r="E15" i="92"/>
  <c r="E16" i="120"/>
  <c r="D17" i="61"/>
  <c r="E16" i="119"/>
  <c r="F16" i="102"/>
  <c r="E13" i="192"/>
  <c r="D17" i="118"/>
  <c r="E17" i="11"/>
  <c r="H15" i="87"/>
  <c r="D15" i="35"/>
  <c r="D17" i="35" s="1"/>
  <c r="F14" i="142"/>
  <c r="E17" i="79"/>
  <c r="H14" i="53"/>
  <c r="D15" i="111"/>
  <c r="D17" i="148"/>
  <c r="F16" i="14"/>
  <c r="E15" i="21"/>
  <c r="F16" i="199"/>
  <c r="D15" i="139"/>
  <c r="E17" i="69"/>
  <c r="E13" i="71"/>
  <c r="D16" i="144"/>
  <c r="E16" i="131"/>
  <c r="D16" i="4"/>
  <c r="F16" i="108"/>
  <c r="D16" i="16"/>
  <c r="D14" i="95"/>
  <c r="F16" i="114"/>
  <c r="D17" i="37"/>
  <c r="H14" i="22"/>
  <c r="E14" i="49"/>
  <c r="D15" i="7"/>
  <c r="F17" i="21"/>
  <c r="E17" i="91"/>
  <c r="F16" i="40"/>
  <c r="H14" i="195"/>
  <c r="F16" i="59"/>
  <c r="D17" i="202"/>
  <c r="F16" i="38"/>
  <c r="E17" i="176"/>
  <c r="E17" i="40"/>
  <c r="E16" i="121"/>
  <c r="F16" i="17"/>
  <c r="E16" i="65"/>
  <c r="D16" i="79"/>
  <c r="F16" i="23"/>
  <c r="E16" i="86"/>
  <c r="D15" i="110"/>
  <c r="E13" i="115"/>
  <c r="E17" i="198"/>
  <c r="D16" i="118"/>
  <c r="H15" i="71"/>
  <c r="D17" i="72"/>
  <c r="E17" i="61"/>
  <c r="E16" i="127"/>
  <c r="E16" i="63"/>
  <c r="D17" i="142"/>
  <c r="E17" i="119"/>
  <c r="E17" i="196"/>
  <c r="E14" i="186"/>
  <c r="E16" i="43"/>
  <c r="F15" i="64"/>
  <c r="F16" i="16"/>
  <c r="E16" i="61"/>
  <c r="E16" i="146"/>
  <c r="D16" i="69"/>
  <c r="D17" i="136"/>
  <c r="F16" i="140"/>
  <c r="E14" i="147"/>
  <c r="F17" i="6"/>
  <c r="D14" i="150"/>
  <c r="D15" i="190"/>
  <c r="F16" i="141"/>
  <c r="D14" i="70"/>
  <c r="E13" i="92"/>
  <c r="E13" i="63"/>
  <c r="F15" i="192"/>
  <c r="F17" i="37"/>
  <c r="D14" i="17"/>
  <c r="E17" i="163"/>
  <c r="E15" i="188"/>
  <c r="F14" i="132"/>
  <c r="E16" i="68"/>
  <c r="D15" i="60"/>
  <c r="D15" i="54"/>
  <c r="D14" i="128"/>
  <c r="E17" i="128"/>
  <c r="D17" i="92"/>
  <c r="F16" i="85"/>
  <c r="F15" i="194"/>
  <c r="F17" i="190"/>
  <c r="E17" i="38"/>
  <c r="F17" i="45"/>
  <c r="H15" i="196"/>
  <c r="H14" i="194"/>
  <c r="H14" i="145"/>
  <c r="F16" i="3"/>
  <c r="D16" i="57"/>
  <c r="D17" i="199"/>
  <c r="D17" i="129"/>
  <c r="E17" i="142"/>
  <c r="F17" i="183"/>
  <c r="F16" i="98"/>
  <c r="E16" i="184"/>
  <c r="D16" i="3"/>
  <c r="E14" i="175"/>
  <c r="F16" i="61"/>
  <c r="E16" i="36"/>
  <c r="E16" i="150"/>
  <c r="E17" i="65"/>
  <c r="F16" i="113"/>
  <c r="E15" i="57"/>
  <c r="F16" i="58"/>
  <c r="E13" i="39"/>
  <c r="E14" i="57"/>
  <c r="H14" i="125"/>
  <c r="D16" i="166"/>
  <c r="E16" i="57"/>
  <c r="D17" i="28"/>
  <c r="E17" i="146"/>
  <c r="E15" i="145"/>
  <c r="F16" i="10"/>
  <c r="E15" i="104"/>
  <c r="F17" i="110"/>
  <c r="D17" i="194"/>
  <c r="F15" i="13"/>
  <c r="F16" i="177"/>
  <c r="E13" i="121"/>
  <c r="E14" i="85"/>
  <c r="D15" i="167"/>
  <c r="F15" i="187"/>
  <c r="D16" i="14"/>
  <c r="D16" i="36"/>
  <c r="D17" i="190"/>
  <c r="D17" i="44"/>
  <c r="E15" i="178"/>
  <c r="E17" i="26"/>
  <c r="H14" i="126"/>
  <c r="F15" i="99"/>
  <c r="F17" i="99" s="1"/>
  <c r="E13" i="120"/>
  <c r="E13" i="75"/>
  <c r="E15" i="71"/>
  <c r="F15" i="141"/>
  <c r="D16" i="75"/>
  <c r="E13" i="20"/>
  <c r="D17" i="192"/>
  <c r="F17" i="62"/>
  <c r="D17" i="26"/>
  <c r="D17" i="198"/>
  <c r="E14" i="163"/>
  <c r="F17" i="102"/>
  <c r="F17" i="124"/>
  <c r="F16" i="131"/>
  <c r="E16" i="125"/>
  <c r="F17" i="13"/>
  <c r="F14" i="77"/>
  <c r="E17" i="4"/>
  <c r="E16" i="162"/>
  <c r="E16" i="98"/>
  <c r="E16" i="76"/>
  <c r="E17" i="160"/>
  <c r="E14" i="115"/>
  <c r="D17" i="110"/>
  <c r="E16" i="174"/>
  <c r="E16" i="53"/>
  <c r="E16" i="200"/>
  <c r="D14" i="114"/>
  <c r="F17" i="164"/>
  <c r="E16" i="199"/>
  <c r="D16" i="31"/>
  <c r="F16" i="74"/>
  <c r="E17" i="3"/>
  <c r="E17" i="55"/>
  <c r="E16" i="3"/>
  <c r="D16" i="159"/>
  <c r="D16" i="61"/>
  <c r="E17" i="161"/>
  <c r="H15" i="172"/>
  <c r="F16" i="175"/>
  <c r="D17" i="131"/>
  <c r="D14" i="30"/>
  <c r="E17" i="95"/>
  <c r="D16" i="194"/>
  <c r="D16" i="114"/>
  <c r="E16" i="97"/>
  <c r="H15" i="102"/>
  <c r="D17" i="80"/>
  <c r="F17" i="49"/>
  <c r="H15" i="48"/>
  <c r="D15" i="122"/>
  <c r="H14" i="127"/>
  <c r="D15" i="45"/>
  <c r="D17" i="45" s="1"/>
  <c r="E13" i="128"/>
  <c r="E17" i="36"/>
  <c r="E17" i="123"/>
  <c r="F16" i="105"/>
  <c r="F17" i="52"/>
  <c r="D15" i="23"/>
  <c r="F15" i="174"/>
  <c r="F17" i="174" s="1"/>
  <c r="H15" i="175"/>
  <c r="D16" i="189"/>
  <c r="H14" i="10"/>
  <c r="D17" i="196"/>
  <c r="E15" i="50"/>
  <c r="D16" i="117"/>
  <c r="E17" i="109"/>
  <c r="E17" i="58"/>
  <c r="F15" i="98"/>
  <c r="F17" i="98" s="1"/>
  <c r="D16" i="186"/>
  <c r="F16" i="92"/>
  <c r="D17" i="135"/>
  <c r="E14" i="155"/>
  <c r="E14" i="165"/>
  <c r="E13" i="183"/>
  <c r="F15" i="67"/>
  <c r="D16" i="202"/>
  <c r="H15" i="103"/>
  <c r="F17" i="152"/>
  <c r="H14" i="90"/>
  <c r="D16" i="21"/>
  <c r="D16" i="147"/>
  <c r="F14" i="194"/>
  <c r="F17" i="88"/>
  <c r="D17" i="88"/>
  <c r="E13" i="125"/>
  <c r="E17" i="23"/>
  <c r="F14" i="202"/>
  <c r="E16" i="117"/>
  <c r="E15" i="8"/>
  <c r="F17" i="44"/>
  <c r="F15" i="61"/>
  <c r="H15" i="147"/>
  <c r="H15" i="110"/>
  <c r="H14" i="149"/>
  <c r="E16" i="7"/>
  <c r="F14" i="43"/>
  <c r="D16" i="98"/>
  <c r="E17" i="132"/>
  <c r="E14" i="38"/>
  <c r="F14" i="184"/>
  <c r="F17" i="188"/>
  <c r="D16" i="93"/>
  <c r="D17" i="47"/>
  <c r="F15" i="48"/>
  <c r="F17" i="72"/>
  <c r="F15" i="74"/>
  <c r="H15" i="19"/>
  <c r="E14" i="23"/>
  <c r="F14" i="35"/>
  <c r="E14" i="70"/>
  <c r="E16" i="17"/>
  <c r="D16" i="187"/>
  <c r="F17" i="115"/>
  <c r="E16" i="78"/>
  <c r="D17" i="121"/>
  <c r="H15" i="100"/>
  <c r="D16" i="28"/>
  <c r="F14" i="101"/>
  <c r="H14" i="23"/>
  <c r="D16" i="164"/>
  <c r="D16" i="127"/>
  <c r="D14" i="11"/>
  <c r="D17" i="166"/>
  <c r="F16" i="63"/>
  <c r="E15" i="130"/>
  <c r="F17" i="91"/>
  <c r="F16" i="87"/>
  <c r="E17" i="126"/>
  <c r="H14" i="184"/>
  <c r="F17" i="54"/>
  <c r="D15" i="38"/>
  <c r="D16" i="58"/>
  <c r="F16" i="67"/>
  <c r="D17" i="108"/>
  <c r="F16" i="170"/>
  <c r="H14" i="21"/>
  <c r="H14" i="124"/>
  <c r="F15" i="27"/>
  <c r="F17" i="27" s="1"/>
  <c r="E16" i="71"/>
  <c r="E14" i="112"/>
  <c r="H14" i="4"/>
  <c r="D16" i="201"/>
  <c r="F14" i="153"/>
  <c r="F15" i="68"/>
  <c r="E17" i="67"/>
  <c r="E17" i="116"/>
  <c r="E16" i="89"/>
  <c r="D14" i="40"/>
  <c r="D17" i="43"/>
  <c r="D16" i="42"/>
  <c r="F16" i="22"/>
  <c r="E14" i="79"/>
  <c r="F16" i="182"/>
  <c r="E15" i="191"/>
  <c r="D17" i="160"/>
  <c r="H14" i="98"/>
  <c r="E13" i="126"/>
  <c r="H15" i="13"/>
  <c r="D14" i="33"/>
  <c r="D17" i="57"/>
  <c r="F15" i="15"/>
  <c r="E14" i="64"/>
  <c r="D14" i="146"/>
  <c r="F15" i="149"/>
  <c r="H14" i="176"/>
  <c r="E16" i="113"/>
  <c r="D15" i="71"/>
  <c r="D17" i="170"/>
  <c r="F14" i="185"/>
  <c r="D16" i="157"/>
  <c r="D14" i="163"/>
  <c r="E15" i="90"/>
  <c r="E17" i="90" s="1"/>
  <c r="E17" i="73"/>
  <c r="D16" i="55"/>
  <c r="F16" i="189"/>
  <c r="D14" i="53"/>
  <c r="E17" i="100"/>
  <c r="E16" i="189"/>
  <c r="H15" i="180"/>
  <c r="H15" i="142"/>
  <c r="F17" i="154"/>
  <c r="E17" i="124"/>
  <c r="E16" i="72"/>
  <c r="E15" i="6"/>
  <c r="F14" i="49"/>
  <c r="E16" i="13"/>
  <c r="F17" i="178"/>
  <c r="F14" i="9"/>
  <c r="D17" i="130"/>
  <c r="F16" i="155"/>
  <c r="D16" i="190"/>
  <c r="E13" i="195"/>
  <c r="D17" i="119"/>
  <c r="H15" i="173"/>
  <c r="D14" i="87"/>
  <c r="H15" i="64"/>
  <c r="D17" i="164"/>
  <c r="D15" i="73"/>
  <c r="E17" i="151"/>
  <c r="E16" i="44"/>
  <c r="D16" i="60"/>
  <c r="H15" i="140"/>
  <c r="F15" i="162"/>
  <c r="D17" i="13"/>
  <c r="E16" i="197"/>
  <c r="D17" i="34"/>
  <c r="E16" i="194"/>
  <c r="F17" i="193"/>
  <c r="D17" i="82"/>
  <c r="F17" i="7"/>
  <c r="E17" i="157"/>
  <c r="E16" i="124"/>
  <c r="D16" i="25"/>
  <c r="H14" i="66"/>
  <c r="E16" i="69"/>
  <c r="F16" i="193"/>
  <c r="D16" i="6"/>
  <c r="H14" i="97"/>
  <c r="F15" i="87"/>
  <c r="E16" i="31"/>
  <c r="F16" i="76"/>
  <c r="D16" i="17"/>
  <c r="D16" i="22"/>
  <c r="D15" i="132"/>
  <c r="D17" i="132" s="1"/>
  <c r="F16" i="138"/>
  <c r="F16" i="187"/>
  <c r="D16" i="39"/>
  <c r="E17" i="18"/>
  <c r="F17" i="60"/>
  <c r="F16" i="46"/>
  <c r="D16" i="87"/>
  <c r="E17" i="148"/>
  <c r="F16" i="93"/>
  <c r="E16" i="107"/>
  <c r="E16" i="30"/>
  <c r="D17" i="90"/>
  <c r="D16" i="5"/>
  <c r="E16" i="29"/>
  <c r="D17" i="64"/>
  <c r="F17" i="69"/>
  <c r="F17" i="16"/>
  <c r="D16" i="76"/>
  <c r="D16" i="72"/>
  <c r="D17" i="39"/>
  <c r="D15" i="74"/>
  <c r="E15" i="121"/>
  <c r="F17" i="58"/>
  <c r="D16" i="106"/>
  <c r="E17" i="178"/>
  <c r="D17" i="7"/>
  <c r="D17" i="178"/>
  <c r="D17" i="75"/>
  <c r="E16" i="94"/>
  <c r="E17" i="120"/>
  <c r="E16" i="118"/>
  <c r="E15" i="136"/>
  <c r="E16" i="100"/>
  <c r="F16" i="39"/>
  <c r="D16" i="155"/>
  <c r="E16" i="198"/>
  <c r="D16" i="172"/>
  <c r="E17" i="121"/>
  <c r="D17" i="18"/>
  <c r="D17" i="78"/>
  <c r="E17" i="130"/>
  <c r="F16" i="145"/>
  <c r="E16" i="92"/>
  <c r="E16" i="40"/>
  <c r="F16" i="158"/>
  <c r="E16" i="139"/>
  <c r="D16" i="13"/>
  <c r="E16" i="186"/>
  <c r="E16" i="32"/>
  <c r="D16" i="38"/>
  <c r="D16" i="113"/>
  <c r="E17" i="153"/>
  <c r="F16" i="73"/>
  <c r="F16" i="125"/>
  <c r="E17" i="197"/>
  <c r="E16" i="70"/>
  <c r="D16" i="46"/>
  <c r="D16" i="40"/>
  <c r="E16" i="8"/>
  <c r="E13" i="21"/>
  <c r="D16" i="54"/>
  <c r="E14" i="15"/>
  <c r="D16" i="115"/>
  <c r="E16" i="163"/>
  <c r="D17" i="122"/>
  <c r="F17" i="26"/>
  <c r="E17" i="70"/>
  <c r="F16" i="166"/>
  <c r="F16" i="103"/>
  <c r="E16" i="171"/>
  <c r="F16" i="28"/>
  <c r="D16" i="68"/>
  <c r="D16" i="188"/>
  <c r="E16" i="34"/>
  <c r="F16" i="47"/>
  <c r="D16" i="26"/>
  <c r="E16" i="60"/>
  <c r="E16" i="147"/>
  <c r="E17" i="125"/>
  <c r="E17" i="5"/>
  <c r="E16" i="38"/>
  <c r="E17" i="66"/>
  <c r="F16" i="83"/>
  <c r="F16" i="154"/>
  <c r="E16" i="141"/>
  <c r="F16" i="167"/>
  <c r="F16" i="53"/>
  <c r="F16" i="188"/>
  <c r="D16" i="67"/>
  <c r="F16" i="44"/>
  <c r="E17" i="93"/>
  <c r="E17" i="134"/>
  <c r="D17" i="184"/>
  <c r="F17" i="95"/>
  <c r="D16" i="185"/>
  <c r="E16" i="153"/>
  <c r="F16" i="202"/>
  <c r="E17" i="202"/>
  <c r="F16" i="134"/>
  <c r="F17" i="14"/>
  <c r="E17" i="182"/>
  <c r="F16" i="194"/>
  <c r="D16" i="47"/>
  <c r="D16" i="137"/>
  <c r="E16" i="115"/>
  <c r="F14" i="69"/>
  <c r="F16" i="172"/>
  <c r="E16" i="73"/>
  <c r="F16" i="101"/>
  <c r="F17" i="182"/>
  <c r="F17" i="131"/>
  <c r="F17" i="141"/>
  <c r="D17" i="79"/>
  <c r="E16" i="128"/>
  <c r="E16" i="18"/>
  <c r="E16" i="41"/>
  <c r="E16" i="112"/>
  <c r="E16" i="54"/>
  <c r="D16" i="195"/>
  <c r="F16" i="72"/>
  <c r="D16" i="30"/>
  <c r="D16" i="150"/>
  <c r="F16" i="35"/>
  <c r="F16" i="151"/>
  <c r="E17" i="185"/>
  <c r="D16" i="101"/>
  <c r="E17" i="150"/>
  <c r="F17" i="22"/>
  <c r="F16" i="163"/>
  <c r="F17" i="23"/>
  <c r="F17" i="36"/>
  <c r="E15" i="20"/>
  <c r="F17" i="140"/>
  <c r="E17" i="168"/>
  <c r="D17" i="139"/>
  <c r="E16" i="25"/>
  <c r="F17" i="68"/>
  <c r="F17" i="187"/>
  <c r="D17" i="149"/>
  <c r="E17" i="174"/>
  <c r="F16" i="159"/>
  <c r="D16" i="192"/>
  <c r="E16" i="20"/>
  <c r="F16" i="70"/>
  <c r="D16" i="53"/>
  <c r="E16" i="23"/>
  <c r="F16" i="77"/>
  <c r="E16" i="130"/>
  <c r="F16" i="25"/>
  <c r="D16" i="139"/>
  <c r="E16" i="145"/>
  <c r="F16" i="124"/>
  <c r="E17" i="24"/>
  <c r="E16" i="165"/>
  <c r="F17" i="185"/>
  <c r="E17" i="20"/>
  <c r="F16" i="184"/>
  <c r="E16" i="155"/>
  <c r="D16" i="170"/>
  <c r="E15" i="177"/>
  <c r="E17" i="177" s="1"/>
  <c r="F17" i="118"/>
  <c r="D17" i="48"/>
  <c r="F17" i="138"/>
  <c r="F16" i="142"/>
  <c r="D17" i="38"/>
  <c r="F17" i="78"/>
  <c r="E17" i="57"/>
  <c r="F17" i="15"/>
  <c r="F16" i="201"/>
  <c r="D16" i="122"/>
  <c r="F17" i="189"/>
  <c r="D16" i="56"/>
  <c r="E16" i="15"/>
  <c r="F16" i="81"/>
  <c r="D16" i="96"/>
  <c r="D17" i="70"/>
  <c r="E17" i="47"/>
  <c r="F16" i="32"/>
  <c r="F16" i="69"/>
  <c r="D16" i="8"/>
  <c r="E17" i="165"/>
  <c r="D17" i="73"/>
  <c r="F17" i="149"/>
  <c r="D17" i="138"/>
  <c r="F17" i="159"/>
  <c r="E17" i="71"/>
  <c r="E17" i="156"/>
  <c r="E17" i="101"/>
  <c r="E17" i="193"/>
  <c r="E17" i="92"/>
  <c r="F17" i="64"/>
  <c r="E17" i="6"/>
  <c r="F17" i="29"/>
  <c r="E17" i="50"/>
  <c r="E17" i="15"/>
  <c r="D17" i="5"/>
  <c r="F17" i="192"/>
  <c r="E17" i="138"/>
  <c r="F17" i="43"/>
  <c r="F17" i="25"/>
  <c r="F17" i="86"/>
  <c r="F17" i="74"/>
  <c r="D17" i="32"/>
  <c r="D17" i="71"/>
  <c r="E17" i="145"/>
  <c r="D17" i="101"/>
  <c r="E17" i="191"/>
  <c r="D17" i="54"/>
  <c r="E17" i="169"/>
  <c r="F17" i="176"/>
  <c r="D17" i="60"/>
  <c r="F17" i="87"/>
  <c r="F17" i="171"/>
  <c r="F17" i="107"/>
  <c r="D17" i="106"/>
  <c r="F17" i="168"/>
  <c r="F17" i="31"/>
  <c r="D17" i="115"/>
  <c r="F17" i="121"/>
  <c r="F17" i="146"/>
  <c r="D17" i="4"/>
  <c r="D17" i="154"/>
  <c r="E17" i="110"/>
  <c r="E17" i="17"/>
  <c r="E17" i="39"/>
  <c r="E17" i="104"/>
  <c r="E17" i="133"/>
  <c r="E17" i="137"/>
  <c r="D17" i="74"/>
  <c r="E17" i="136"/>
  <c r="F17" i="179"/>
  <c r="D17" i="167"/>
  <c r="F16" i="164"/>
  <c r="F16" i="89"/>
  <c r="F16" i="116"/>
  <c r="E16" i="90"/>
  <c r="D16" i="32"/>
  <c r="F16" i="195"/>
  <c r="F16" i="95"/>
  <c r="F16" i="78"/>
  <c r="F16" i="119"/>
  <c r="D16" i="107"/>
  <c r="F16" i="30"/>
  <c r="D16" i="135"/>
  <c r="F16" i="121"/>
  <c r="E16" i="103"/>
  <c r="F16" i="110"/>
  <c r="E16" i="12"/>
  <c r="E16" i="105"/>
  <c r="D16" i="77"/>
  <c r="F16" i="7"/>
  <c r="E16" i="135"/>
  <c r="F16" i="42"/>
  <c r="E16" i="5"/>
  <c r="E16" i="26"/>
  <c r="D16" i="85"/>
  <c r="D16" i="62"/>
  <c r="D16" i="88"/>
  <c r="E16" i="138"/>
  <c r="D16" i="35"/>
  <c r="E16" i="21"/>
  <c r="D16" i="103"/>
  <c r="D16" i="138"/>
  <c r="F16" i="100"/>
  <c r="E16" i="45"/>
  <c r="E16" i="47"/>
  <c r="E16" i="109"/>
  <c r="D16" i="48"/>
  <c r="F16" i="36"/>
  <c r="D16" i="81"/>
  <c r="F16" i="180"/>
  <c r="D16" i="119"/>
  <c r="F16" i="137"/>
  <c r="D16" i="149"/>
  <c r="F16" i="18"/>
  <c r="D16" i="95"/>
  <c r="E16" i="49"/>
  <c r="D16" i="70"/>
  <c r="F16" i="132"/>
  <c r="D16" i="128"/>
  <c r="E16" i="175"/>
  <c r="E16" i="85"/>
  <c r="F16" i="43"/>
  <c r="D16" i="11"/>
  <c r="F16" i="153"/>
  <c r="E16" i="79"/>
  <c r="D16" i="33"/>
  <c r="E16" i="64"/>
  <c r="D16" i="146"/>
  <c r="F16" i="185"/>
  <c r="D16" i="163"/>
  <c r="F16" i="49"/>
  <c r="F16" i="9"/>
  <c r="AW4" i="9" l="1"/>
  <c r="M110" i="204" s="1"/>
  <c r="AW4" i="49"/>
  <c r="M186" i="204" s="1"/>
  <c r="AU4" i="163"/>
  <c r="K22" i="204" s="1"/>
  <c r="AW4" i="185"/>
  <c r="M178" i="204" s="1"/>
  <c r="AU4" i="146"/>
  <c r="K76" i="204" s="1"/>
  <c r="AV4" i="64"/>
  <c r="L42" i="204" s="1"/>
  <c r="AU4" i="33"/>
  <c r="K119" i="204" s="1"/>
  <c r="AV4" i="79"/>
  <c r="L70" i="204" s="1"/>
  <c r="AW4" i="153"/>
  <c r="M162" i="204" s="1"/>
  <c r="AU4" i="11"/>
  <c r="K18" i="204" s="1"/>
  <c r="AW4" i="43"/>
  <c r="M123" i="204" s="1"/>
  <c r="AV4" i="85"/>
  <c r="L193" i="204" s="1"/>
  <c r="AV4" i="175"/>
  <c r="L39" i="204" s="1"/>
  <c r="AU4" i="128"/>
  <c r="K146" i="204" s="1"/>
  <c r="AW4" i="132"/>
  <c r="M82" i="204" s="1"/>
  <c r="AU4" i="70"/>
  <c r="K65" i="204" s="1"/>
  <c r="AV4" i="49"/>
  <c r="L186" i="204" s="1"/>
  <c r="AU4" i="95"/>
  <c r="K131" i="204" s="1"/>
  <c r="AW4" i="18"/>
  <c r="M115" i="204" s="1"/>
  <c r="AU4" i="149"/>
  <c r="K160" i="204" s="1"/>
  <c r="AW4" i="137"/>
  <c r="M152" i="204" s="1"/>
  <c r="AU4" i="119"/>
  <c r="K40" i="204" s="1"/>
  <c r="AW4" i="180"/>
  <c r="M8" i="204" s="1"/>
  <c r="AU4" i="81"/>
  <c r="K83" i="204" s="1"/>
  <c r="AW4" i="36"/>
  <c r="M51" i="204" s="1"/>
  <c r="AU4" i="48"/>
  <c r="K106" i="204" s="1"/>
  <c r="AV4" i="109"/>
  <c r="L137" i="204" s="1"/>
  <c r="AV4" i="47"/>
  <c r="L6" i="204" s="1"/>
  <c r="AV4" i="45"/>
  <c r="L125" i="204" s="1"/>
  <c r="AW4" i="100"/>
  <c r="M133" i="204" s="1"/>
  <c r="AU4" i="138"/>
  <c r="K153" i="204" s="1"/>
  <c r="AU4" i="103"/>
  <c r="K135" i="204" s="1"/>
  <c r="AV4" i="21"/>
  <c r="L4" i="204" s="1"/>
  <c r="AU4" i="35"/>
  <c r="K120" i="204" s="1"/>
  <c r="AV4" i="138"/>
  <c r="L153" i="204" s="1"/>
  <c r="AU4" i="88"/>
  <c r="K198" i="204" s="1"/>
  <c r="AU4" i="62"/>
  <c r="K46" i="204" s="1"/>
  <c r="AU4" i="85"/>
  <c r="K193" i="204" s="1"/>
  <c r="AV4" i="26"/>
  <c r="L87" i="204" s="1"/>
  <c r="AV4" i="5"/>
  <c r="L98" i="204" s="1"/>
  <c r="AW4" i="42"/>
  <c r="M122" i="204" s="1"/>
  <c r="AV4" i="135"/>
  <c r="L150" i="204" s="1"/>
  <c r="AW4" i="7"/>
  <c r="M71" i="204" s="1"/>
  <c r="AU4" i="77"/>
  <c r="K49" i="204" s="1"/>
  <c r="AV4" i="105"/>
  <c r="L20" i="204" s="1"/>
  <c r="AV4" i="12"/>
  <c r="L112" i="204" s="1"/>
  <c r="AW4" i="110"/>
  <c r="M90" i="204" s="1"/>
  <c r="AV4" i="103"/>
  <c r="L135" i="204" s="1"/>
  <c r="AW4" i="121"/>
  <c r="M44" i="204" s="1"/>
  <c r="AU4" i="135"/>
  <c r="K150" i="204" s="1"/>
  <c r="AW4" i="30"/>
  <c r="M2" i="204" s="1"/>
  <c r="AU4" i="107"/>
  <c r="K53" i="204" s="1"/>
  <c r="AW4" i="119"/>
  <c r="M40" i="204" s="1"/>
  <c r="AW4" i="78"/>
  <c r="M81" i="204" s="1"/>
  <c r="AW4" i="95"/>
  <c r="M131" i="204" s="1"/>
  <c r="AW4" i="195"/>
  <c r="M181" i="204" s="1"/>
  <c r="AU4" i="32"/>
  <c r="K80" i="204" s="1"/>
  <c r="AV4" i="90"/>
  <c r="L129" i="204" s="1"/>
  <c r="AW4" i="116"/>
  <c r="M59" i="204" s="1"/>
  <c r="AW4" i="89"/>
  <c r="M128" i="204" s="1"/>
  <c r="AW4" i="164"/>
  <c r="M169" i="204" s="1"/>
  <c r="AU4" i="8"/>
  <c r="K67" i="204" s="1"/>
  <c r="AW4" i="69"/>
  <c r="M31" i="204" s="1"/>
  <c r="AW4" i="32"/>
  <c r="M80" i="204" s="1"/>
  <c r="AU4" i="96"/>
  <c r="K27" i="204" s="1"/>
  <c r="AW4" i="81"/>
  <c r="M83" i="204" s="1"/>
  <c r="AV4" i="15"/>
  <c r="L33" i="204" s="1"/>
  <c r="AU4" i="56"/>
  <c r="K5" i="204" s="1"/>
  <c r="AU4" i="122"/>
  <c r="K101" i="204" s="1"/>
  <c r="AW4" i="201"/>
  <c r="M201" i="204" s="1"/>
  <c r="AW4" i="142"/>
  <c r="M155" i="204" s="1"/>
  <c r="AU4" i="170"/>
  <c r="K173" i="204" s="1"/>
  <c r="AV4" i="155"/>
  <c r="L164" i="204" s="1"/>
  <c r="AW4" i="184"/>
  <c r="M32" i="204" s="1"/>
  <c r="AV4" i="165"/>
  <c r="L63" i="204" s="1"/>
  <c r="AW4" i="124"/>
  <c r="M143" i="204" s="1"/>
  <c r="AV4" i="145"/>
  <c r="L158" i="204" s="1"/>
  <c r="AU4" i="139"/>
  <c r="K29" i="204" s="1"/>
  <c r="AW4" i="25"/>
  <c r="M23" i="204" s="1"/>
  <c r="AV4" i="130"/>
  <c r="L147" i="204" s="1"/>
  <c r="AW4" i="77"/>
  <c r="M49" i="204" s="1"/>
  <c r="AV4" i="23"/>
  <c r="L62" i="204" s="1"/>
  <c r="AU4" i="53"/>
  <c r="K190" i="204" s="1"/>
  <c r="AW4" i="70"/>
  <c r="M65" i="204" s="1"/>
  <c r="AV4" i="20"/>
  <c r="L117" i="204" s="1"/>
  <c r="AU4" i="192"/>
  <c r="K47" i="204" s="1"/>
  <c r="AW4" i="159"/>
  <c r="M167" i="204" s="1"/>
  <c r="AV4" i="25"/>
  <c r="L23" i="204" s="1"/>
  <c r="AW4" i="163"/>
  <c r="M22" i="204" s="1"/>
  <c r="AU4" i="101"/>
  <c r="K134" i="204" s="1"/>
  <c r="AW4" i="151"/>
  <c r="M93" i="204" s="1"/>
  <c r="AW4" i="35"/>
  <c r="M120" i="204" s="1"/>
  <c r="AU4" i="150"/>
  <c r="K161" i="204" s="1"/>
  <c r="AU4" i="30"/>
  <c r="K2" i="204" s="1"/>
  <c r="AW4" i="72"/>
  <c r="M191" i="204" s="1"/>
  <c r="AU4" i="195"/>
  <c r="K181" i="204" s="1"/>
  <c r="AV4" i="54"/>
  <c r="L10" i="204" s="1"/>
  <c r="AV4" i="112"/>
  <c r="L64" i="204" s="1"/>
  <c r="AV4" i="41"/>
  <c r="L95" i="204" s="1"/>
  <c r="AV4" i="18"/>
  <c r="L115" i="204" s="1"/>
  <c r="AV4" i="128"/>
  <c r="L146" i="204" s="1"/>
  <c r="AW4" i="101"/>
  <c r="M134" i="204" s="1"/>
  <c r="AV4" i="73"/>
  <c r="L192" i="204" s="1"/>
  <c r="AW4" i="172"/>
  <c r="M196" i="204" s="1"/>
  <c r="AT4" i="69"/>
  <c r="J31" i="204" s="1"/>
  <c r="AV4" i="115"/>
  <c r="L141" i="204" s="1"/>
  <c r="AU4" i="137"/>
  <c r="K152" i="204" s="1"/>
  <c r="AU4" i="47"/>
  <c r="K6" i="204" s="1"/>
  <c r="AW4" i="194"/>
  <c r="M180" i="204" s="1"/>
  <c r="AW4" i="134"/>
  <c r="M149" i="204" s="1"/>
  <c r="AW4" i="202"/>
  <c r="M200" i="204" s="1"/>
  <c r="AV4" i="153"/>
  <c r="L162" i="204" s="1"/>
  <c r="AU4" i="185"/>
  <c r="K178" i="204" s="1"/>
  <c r="AW4" i="44"/>
  <c r="M124" i="204" s="1"/>
  <c r="AU4" i="67"/>
  <c r="K57" i="204" s="1"/>
  <c r="AW4" i="188"/>
  <c r="M179" i="204" s="1"/>
  <c r="AW4" i="53"/>
  <c r="M190" i="204" s="1"/>
  <c r="AW4" i="167"/>
  <c r="M171" i="204" s="1"/>
  <c r="AV4" i="141"/>
  <c r="L154" i="204" s="1"/>
  <c r="AW4" i="154"/>
  <c r="M163" i="204" s="1"/>
  <c r="AW4" i="83"/>
  <c r="M26" i="204" s="1"/>
  <c r="AV4" i="38"/>
  <c r="L54" i="204" s="1"/>
  <c r="AV4" i="147"/>
  <c r="L159" i="204" s="1"/>
  <c r="AV4" i="60"/>
  <c r="L197" i="204" s="1"/>
  <c r="AU4" i="26"/>
  <c r="K87" i="204" s="1"/>
  <c r="AW4" i="47"/>
  <c r="M6" i="204" s="1"/>
  <c r="AV4" i="34"/>
  <c r="L102" i="204" s="1"/>
  <c r="AU4" i="188"/>
  <c r="K179" i="204" s="1"/>
  <c r="AU4" i="68"/>
  <c r="K72" i="204" s="1"/>
  <c r="AW4" i="28"/>
  <c r="M3" i="204" s="1"/>
  <c r="AV4" i="171"/>
  <c r="L174" i="204" s="1"/>
  <c r="AW4" i="103"/>
  <c r="M135" i="204" s="1"/>
  <c r="AW4" i="166"/>
  <c r="M170" i="204" s="1"/>
  <c r="AV4" i="163"/>
  <c r="L22" i="204" s="1"/>
  <c r="AU4" i="115"/>
  <c r="K141" i="204" s="1"/>
  <c r="AS4" i="15"/>
  <c r="I33" i="204" s="1"/>
  <c r="AU4" i="54"/>
  <c r="K10" i="204" s="1"/>
  <c r="AN4" i="21"/>
  <c r="D4" i="204" s="1"/>
  <c r="AV4" i="8"/>
  <c r="L67" i="204" s="1"/>
  <c r="AU4" i="40"/>
  <c r="K121" i="204" s="1"/>
  <c r="AU4" i="46"/>
  <c r="K126" i="204" s="1"/>
  <c r="AV4" i="70"/>
  <c r="L65" i="204" s="1"/>
  <c r="AW4" i="125"/>
  <c r="M144" i="204" s="1"/>
  <c r="AW4" i="73"/>
  <c r="M192" i="204" s="1"/>
  <c r="AU4" i="113"/>
  <c r="K139" i="204" s="1"/>
  <c r="AU4" i="38"/>
  <c r="K54" i="204" s="1"/>
  <c r="AV4" i="32"/>
  <c r="L80" i="204" s="1"/>
  <c r="AV4" i="186"/>
  <c r="L30" i="204" s="1"/>
  <c r="AU4" i="13"/>
  <c r="K113" i="204" s="1"/>
  <c r="AV4" i="139"/>
  <c r="L29" i="204" s="1"/>
  <c r="AW4" i="158"/>
  <c r="M166" i="204" s="1"/>
  <c r="AV4" i="40"/>
  <c r="L121" i="204" s="1"/>
  <c r="AV4" i="92"/>
  <c r="L85" i="204" s="1"/>
  <c r="AW4" i="145"/>
  <c r="M158" i="204" s="1"/>
  <c r="AU4" i="172"/>
  <c r="K196" i="204" s="1"/>
  <c r="AV4" i="198"/>
  <c r="L9" i="204" s="1"/>
  <c r="AU4" i="155"/>
  <c r="K164" i="204" s="1"/>
  <c r="AW4" i="39"/>
  <c r="M11" i="204" s="1"/>
  <c r="AV4" i="100"/>
  <c r="L133" i="204" s="1"/>
  <c r="AV4" i="118"/>
  <c r="L75" i="204" s="1"/>
  <c r="AV4" i="94"/>
  <c r="L130" i="204" s="1"/>
  <c r="AU4" i="106"/>
  <c r="K55" i="204" s="1"/>
  <c r="AU4" i="72"/>
  <c r="K191" i="204" s="1"/>
  <c r="AU4" i="76"/>
  <c r="K41" i="204" s="1"/>
  <c r="AV4" i="29"/>
  <c r="L34" i="204" s="1"/>
  <c r="AU4" i="5"/>
  <c r="K98" i="204" s="1"/>
  <c r="AV4" i="30"/>
  <c r="L2" i="204" s="1"/>
  <c r="AV4" i="107"/>
  <c r="L53" i="204" s="1"/>
  <c r="AW4" i="93"/>
  <c r="M77" i="204" s="1"/>
  <c r="AU4" i="87"/>
  <c r="K108" i="204" s="1"/>
  <c r="AW4" i="46"/>
  <c r="M126" i="204" s="1"/>
  <c r="AU4" i="39"/>
  <c r="K11" i="204" s="1"/>
  <c r="AW4" i="187"/>
  <c r="M52" i="204" s="1"/>
  <c r="AW4" i="138"/>
  <c r="M153" i="204" s="1"/>
  <c r="AU4" i="22"/>
  <c r="K58" i="204" s="1"/>
  <c r="AU4" i="17"/>
  <c r="K185" i="204" s="1"/>
  <c r="AW4" i="76"/>
  <c r="M41" i="204" s="1"/>
  <c r="AV4" i="31"/>
  <c r="L118" i="204" s="1"/>
  <c r="AU4" i="6"/>
  <c r="K96" i="204" s="1"/>
  <c r="AW4" i="193"/>
  <c r="M79" i="204" s="1"/>
  <c r="AV4" i="69"/>
  <c r="L31" i="204" s="1"/>
  <c r="AU4" i="25"/>
  <c r="K23" i="204" s="1"/>
  <c r="AV4" i="124"/>
  <c r="L143" i="204" s="1"/>
  <c r="AV4" i="194"/>
  <c r="L180" i="204" s="1"/>
  <c r="AV4" i="197"/>
  <c r="L183" i="204" s="1"/>
  <c r="AU4" i="60"/>
  <c r="K197" i="204" s="1"/>
  <c r="AV4" i="44"/>
  <c r="L124" i="204" s="1"/>
  <c r="AR4" i="87"/>
  <c r="H108" i="204" s="1"/>
  <c r="AN4" i="195"/>
  <c r="D181" i="204" s="1"/>
  <c r="AU4" i="190"/>
  <c r="K66" i="204" s="1"/>
  <c r="AW4" i="155"/>
  <c r="M164" i="204" s="1"/>
  <c r="AT4" i="9"/>
  <c r="J110" i="204" s="1"/>
  <c r="AV4" i="13"/>
  <c r="L113" i="204" s="1"/>
  <c r="AT4" i="49"/>
  <c r="J186" i="204" s="1"/>
  <c r="AV4" i="72"/>
  <c r="L191" i="204" s="1"/>
  <c r="AV4" i="189"/>
  <c r="L45" i="204" s="1"/>
  <c r="AR4" i="53"/>
  <c r="H190" i="204" s="1"/>
  <c r="AW4" i="189"/>
  <c r="M45" i="204" s="1"/>
  <c r="AU4" i="55"/>
  <c r="K88" i="204" s="1"/>
  <c r="AR4" i="163"/>
  <c r="H22" i="204" s="1"/>
  <c r="AU4" i="157"/>
  <c r="K61" i="204" s="1"/>
  <c r="AT4" i="185"/>
  <c r="J178" i="204" s="1"/>
  <c r="AV4" i="113"/>
  <c r="L139" i="204" s="1"/>
  <c r="AR4" i="146"/>
  <c r="H76" i="204" s="1"/>
  <c r="AS4" i="64"/>
  <c r="I42" i="204" s="1"/>
  <c r="AR4" i="33"/>
  <c r="H119" i="204" s="1"/>
  <c r="AN4" i="126"/>
  <c r="D145" i="204" s="1"/>
  <c r="AW4" i="182"/>
  <c r="M199" i="204" s="1"/>
  <c r="AS4" i="79"/>
  <c r="I70" i="204" s="1"/>
  <c r="AW4" i="22"/>
  <c r="M58" i="204" s="1"/>
  <c r="AU4" i="42"/>
  <c r="K122" i="204" s="1"/>
  <c r="AR4" i="40"/>
  <c r="H121" i="204" s="1"/>
  <c r="AV4" i="89"/>
  <c r="L128" i="204" s="1"/>
  <c r="AT4" i="153"/>
  <c r="J162" i="204" s="1"/>
  <c r="AU4" i="201"/>
  <c r="K201" i="204" s="1"/>
  <c r="AS4" i="112"/>
  <c r="I64" i="204" s="1"/>
  <c r="AV4" i="71"/>
  <c r="L48" i="204" s="1"/>
  <c r="AW4" i="170"/>
  <c r="M173" i="204" s="1"/>
  <c r="AW4" i="67"/>
  <c r="M57" i="204" s="1"/>
  <c r="AU4" i="58"/>
  <c r="K14" i="204" s="1"/>
  <c r="AW4" i="87"/>
  <c r="M108" i="204" s="1"/>
  <c r="AW4" i="63"/>
  <c r="M68" i="204" s="1"/>
  <c r="AR4" i="11"/>
  <c r="H18" i="204" s="1"/>
  <c r="AU4" i="127"/>
  <c r="K25" i="204" s="1"/>
  <c r="AU4" i="164"/>
  <c r="K169" i="204" s="1"/>
  <c r="AT4" i="101"/>
  <c r="J134" i="204" s="1"/>
  <c r="AU4" i="28"/>
  <c r="K3" i="204" s="1"/>
  <c r="AV4" i="78"/>
  <c r="L81" i="204" s="1"/>
  <c r="AU4" i="187"/>
  <c r="K52" i="204" s="1"/>
  <c r="AV4" i="17"/>
  <c r="L185" i="204" s="1"/>
  <c r="AS4" i="70"/>
  <c r="I65" i="204" s="1"/>
  <c r="AT4" i="35"/>
  <c r="J120" i="204" s="1"/>
  <c r="AS4" i="23"/>
  <c r="I62" i="204" s="1"/>
  <c r="AU4" i="93"/>
  <c r="K77" i="204" s="1"/>
  <c r="AT4" i="184"/>
  <c r="J32" i="204" s="1"/>
  <c r="AS4" i="38"/>
  <c r="I54" i="204" s="1"/>
  <c r="AU4" i="98"/>
  <c r="K89" i="204" s="1"/>
  <c r="AT4" i="43"/>
  <c r="J123" i="204" s="1"/>
  <c r="AV4" i="7"/>
  <c r="L71" i="204" s="1"/>
  <c r="AV4" i="117"/>
  <c r="L142" i="204" s="1"/>
  <c r="AT4" i="202"/>
  <c r="J200" i="204" s="1"/>
  <c r="AN4" i="125"/>
  <c r="D144" i="204" s="1"/>
  <c r="AT4" i="194"/>
  <c r="J180" i="204" s="1"/>
  <c r="AU4" i="147"/>
  <c r="K159" i="204" s="1"/>
  <c r="AU4" i="21"/>
  <c r="K4" i="204" s="1"/>
  <c r="AU4" i="202"/>
  <c r="K200" i="204" s="1"/>
  <c r="AN4" i="183"/>
  <c r="D177" i="204" s="1"/>
  <c r="AS4" i="165"/>
  <c r="I63" i="204" s="1"/>
  <c r="AS4" i="155"/>
  <c r="I164" i="204" s="1"/>
  <c r="AW4" i="92"/>
  <c r="M85" i="204" s="1"/>
  <c r="AU4" i="186"/>
  <c r="K30" i="204" s="1"/>
  <c r="AU4" i="117"/>
  <c r="K142" i="204" s="1"/>
  <c r="AU4" i="189"/>
  <c r="K45" i="204" s="1"/>
  <c r="AW4" i="105"/>
  <c r="M20" i="204" s="1"/>
  <c r="AN4" i="128"/>
  <c r="D146" i="204" s="1"/>
  <c r="AV4" i="97"/>
  <c r="L132" i="204" s="1"/>
  <c r="AU4" i="114"/>
  <c r="K140" i="204" s="1"/>
  <c r="AU4" i="194"/>
  <c r="K180" i="204" s="1"/>
  <c r="AR4" i="30"/>
  <c r="H2" i="204" s="1"/>
  <c r="AW4" i="175"/>
  <c r="M39" i="204" s="1"/>
  <c r="AU4" i="61"/>
  <c r="K97" i="204" s="1"/>
  <c r="AU4" i="159"/>
  <c r="K167" i="204" s="1"/>
  <c r="AV4" i="3"/>
  <c r="L43" i="204" s="1"/>
  <c r="AW4" i="74"/>
  <c r="M127" i="204" s="1"/>
  <c r="AU4" i="31"/>
  <c r="K118" i="204" s="1"/>
  <c r="AV4" i="199"/>
  <c r="L21" i="204" s="1"/>
  <c r="AR4" i="114"/>
  <c r="H140" i="204" s="1"/>
  <c r="AV4" i="200"/>
  <c r="L184" i="204" s="1"/>
  <c r="AV4" i="53"/>
  <c r="L190" i="204" s="1"/>
  <c r="AV4" i="174"/>
  <c r="L175" i="204" s="1"/>
  <c r="AS4" i="115"/>
  <c r="I141" i="204" s="1"/>
  <c r="AV4" i="76"/>
  <c r="L41" i="204" s="1"/>
  <c r="AV4" i="98"/>
  <c r="L89" i="204" s="1"/>
  <c r="AV4" i="162"/>
  <c r="L74" i="204" s="1"/>
  <c r="AT4" i="77"/>
  <c r="J49" i="204" s="1"/>
  <c r="AV4" i="125"/>
  <c r="L144" i="204" s="1"/>
  <c r="AW4" i="131"/>
  <c r="M194" i="204" s="1"/>
  <c r="AS4" i="163"/>
  <c r="I22" i="204" s="1"/>
  <c r="AN4" i="20"/>
  <c r="D117" i="204" s="1"/>
  <c r="AU4" i="75"/>
  <c r="K105" i="204" s="1"/>
  <c r="AN4" i="75"/>
  <c r="D105" i="204" s="1"/>
  <c r="AN4" i="120"/>
  <c r="D69" i="204" s="1"/>
  <c r="AU4" i="36"/>
  <c r="K51" i="204" s="1"/>
  <c r="AU4" i="14"/>
  <c r="K56" i="204" s="1"/>
  <c r="AS4" i="85"/>
  <c r="I193" i="204" s="1"/>
  <c r="AN4" i="121"/>
  <c r="D44" i="204" s="1"/>
  <c r="AW4" i="177"/>
  <c r="M176" i="204" s="1"/>
  <c r="AW4" i="10"/>
  <c r="M111" i="204" s="1"/>
  <c r="AV4" i="57"/>
  <c r="L12" i="204" s="1"/>
  <c r="AU4" i="166"/>
  <c r="K170" i="204" s="1"/>
  <c r="AS4" i="57"/>
  <c r="I12" i="204" s="1"/>
  <c r="AN4" i="39"/>
  <c r="D11" i="204" s="1"/>
  <c r="AW4" i="58"/>
  <c r="M14" i="204" s="1"/>
  <c r="AW4" i="113"/>
  <c r="M139" i="204" s="1"/>
  <c r="AV4" i="150"/>
  <c r="L161" i="204" s="1"/>
  <c r="AV4" i="36"/>
  <c r="L51" i="204" s="1"/>
  <c r="AW4" i="61"/>
  <c r="M97" i="204" s="1"/>
  <c r="AS4" i="175"/>
  <c r="I39" i="204" s="1"/>
  <c r="AU4" i="3"/>
  <c r="K43" i="204" s="1"/>
  <c r="AV4" i="184"/>
  <c r="L32" i="204" s="1"/>
  <c r="AW4" i="98"/>
  <c r="M89" i="204" s="1"/>
  <c r="AU4" i="57"/>
  <c r="K12" i="204" s="1"/>
  <c r="AW4" i="3"/>
  <c r="M43" i="204" s="1"/>
  <c r="AW4" i="85"/>
  <c r="M193" i="204" s="1"/>
  <c r="AR4" i="128"/>
  <c r="H146" i="204" s="1"/>
  <c r="AV4" i="68"/>
  <c r="L72" i="204" s="1"/>
  <c r="AT4" i="132"/>
  <c r="J82" i="204" s="1"/>
  <c r="AR4" i="17"/>
  <c r="H185" i="204" s="1"/>
  <c r="AN4" i="63"/>
  <c r="D68" i="204" s="1"/>
  <c r="AN4" i="92"/>
  <c r="D85" i="204" s="1"/>
  <c r="AR4" i="70"/>
  <c r="H65" i="204" s="1"/>
  <c r="AW4" i="141"/>
  <c r="M154" i="204" s="1"/>
  <c r="AR4" i="150"/>
  <c r="H161" i="204" s="1"/>
  <c r="AS4" i="147"/>
  <c r="I159" i="204" s="1"/>
  <c r="AW4" i="140"/>
  <c r="M103" i="204" s="1"/>
  <c r="AU4" i="69"/>
  <c r="K31" i="204" s="1"/>
  <c r="AV4" i="146"/>
  <c r="L76" i="204" s="1"/>
  <c r="AV4" i="61"/>
  <c r="L97" i="204" s="1"/>
  <c r="AW4" i="16"/>
  <c r="M114" i="204" s="1"/>
  <c r="AV4" i="43"/>
  <c r="L123" i="204" s="1"/>
  <c r="AS4" i="186"/>
  <c r="I30" i="204" s="1"/>
  <c r="AV4" i="63"/>
  <c r="L68" i="204" s="1"/>
  <c r="AV4" i="127"/>
  <c r="L25" i="204" s="1"/>
  <c r="AU4" i="118"/>
  <c r="K75" i="204" s="1"/>
  <c r="AN4" i="115"/>
  <c r="D141" i="204" s="1"/>
  <c r="AV4" i="86"/>
  <c r="L7" i="204" s="1"/>
  <c r="AW4" i="23"/>
  <c r="M62" i="204" s="1"/>
  <c r="AU4" i="79"/>
  <c r="K70" i="204" s="1"/>
  <c r="AV4" i="65"/>
  <c r="L94" i="204" s="1"/>
  <c r="AW4" i="17"/>
  <c r="M185" i="204" s="1"/>
  <c r="AV4" i="121"/>
  <c r="L44" i="204" s="1"/>
  <c r="AW4" i="38"/>
  <c r="M54" i="204" s="1"/>
  <c r="AW4" i="59"/>
  <c r="M36" i="204" s="1"/>
  <c r="AW4" i="40"/>
  <c r="M121" i="204" s="1"/>
  <c r="AS4" i="49"/>
  <c r="I186" i="204" s="1"/>
  <c r="AW4" i="114"/>
  <c r="M140" i="204" s="1"/>
  <c r="AR4" i="95"/>
  <c r="H131" i="204" s="1"/>
  <c r="AU4" i="16"/>
  <c r="K114" i="204" s="1"/>
  <c r="AW4" i="108"/>
  <c r="M136" i="204" s="1"/>
  <c r="AU4" i="4"/>
  <c r="K109" i="204" s="1"/>
  <c r="AV4" i="131"/>
  <c r="L194" i="204" s="1"/>
  <c r="AU4" i="144"/>
  <c r="K157" i="204" s="1"/>
  <c r="AN4" i="71"/>
  <c r="D48" i="204" s="1"/>
  <c r="AW4" i="199"/>
  <c r="M21" i="204" s="1"/>
  <c r="AW4" i="14"/>
  <c r="M56" i="204" s="1"/>
  <c r="AT4" i="142"/>
  <c r="J155" i="204" s="1"/>
  <c r="AN4" i="192"/>
  <c r="D47" i="204" s="1"/>
  <c r="AW4" i="102"/>
  <c r="M19" i="204" s="1"/>
  <c r="AV4" i="119"/>
  <c r="L40" i="204" s="1"/>
  <c r="AV4" i="120"/>
  <c r="L69" i="204" s="1"/>
  <c r="AW4" i="197"/>
  <c r="M183" i="204" s="1"/>
  <c r="AV4" i="172"/>
  <c r="L196" i="204" s="1"/>
  <c r="AV4" i="193"/>
  <c r="L79" i="204" s="1"/>
  <c r="AV4" i="16"/>
  <c r="L114" i="204" s="1"/>
  <c r="AV4" i="59"/>
  <c r="L36" i="204" s="1"/>
  <c r="AN4" i="87"/>
  <c r="D108" i="204" s="1"/>
  <c r="AU4" i="173"/>
  <c r="K92" i="204" s="1"/>
  <c r="AV4" i="99"/>
  <c r="L84" i="204" s="1"/>
  <c r="AW4" i="123"/>
  <c r="M78" i="204" s="1"/>
  <c r="AT4" i="18"/>
  <c r="J115" i="204" s="1"/>
  <c r="AR4" i="4"/>
  <c r="H109" i="204" s="1"/>
  <c r="AW4" i="111"/>
  <c r="M138" i="204" s="1"/>
  <c r="AW4" i="8"/>
  <c r="M67" i="204" s="1"/>
  <c r="AT4" i="172"/>
  <c r="J196" i="204" s="1"/>
  <c r="AR4" i="149"/>
  <c r="H160" i="204" s="1"/>
  <c r="AU4" i="27"/>
  <c r="K73" i="204" s="1"/>
  <c r="AV4" i="28"/>
  <c r="L3" i="204" s="1"/>
  <c r="AV4" i="167"/>
  <c r="L171" i="204" s="1"/>
  <c r="AW4" i="68"/>
  <c r="M72" i="204" s="1"/>
  <c r="AV4" i="143"/>
  <c r="L156" i="204" s="1"/>
  <c r="AU4" i="179"/>
  <c r="K107" i="204" s="1"/>
  <c r="AU4" i="99"/>
  <c r="K84" i="204" s="1"/>
  <c r="AV4" i="181"/>
  <c r="L104" i="204" s="1"/>
  <c r="AW4" i="51"/>
  <c r="M188" i="204" s="1"/>
  <c r="AW4" i="200"/>
  <c r="M184" i="204" s="1"/>
  <c r="AW4" i="130"/>
  <c r="M147" i="204" s="1"/>
  <c r="AN4" i="155"/>
  <c r="D164" i="204" s="1"/>
  <c r="AU4" i="165"/>
  <c r="K63" i="204" s="1"/>
  <c r="AU4" i="100"/>
  <c r="K133" i="204" s="1"/>
  <c r="AV4" i="46"/>
  <c r="L126" i="204" s="1"/>
  <c r="AW4" i="91"/>
  <c r="M24" i="204" s="1"/>
  <c r="AV4" i="201"/>
  <c r="L201" i="204" s="1"/>
  <c r="AV4" i="93"/>
  <c r="L77" i="204" s="1"/>
  <c r="AW4" i="86"/>
  <c r="M7" i="204" s="1"/>
  <c r="AW4" i="27"/>
  <c r="M73" i="204" s="1"/>
  <c r="AW4" i="90"/>
  <c r="M129" i="204" s="1"/>
  <c r="AV4" i="95"/>
  <c r="L131" i="204" s="1"/>
  <c r="AT4" i="51"/>
  <c r="J188" i="204" s="1"/>
  <c r="AW4" i="181"/>
  <c r="M104" i="204" s="1"/>
  <c r="AR4" i="6"/>
  <c r="H96" i="204" s="1"/>
  <c r="AW4" i="136"/>
  <c r="M151" i="204" s="1"/>
  <c r="AV4" i="196"/>
  <c r="L182" i="204" s="1"/>
  <c r="AW4" i="104"/>
  <c r="M86" i="204" s="1"/>
  <c r="AN4" i="66"/>
  <c r="D38" i="204" s="1"/>
  <c r="AV4" i="137"/>
  <c r="L152" i="204" s="1"/>
  <c r="AW4" i="11"/>
  <c r="M18" i="204" s="1"/>
  <c r="AU4" i="136"/>
  <c r="K151" i="204" s="1"/>
  <c r="AV4" i="183"/>
  <c r="L177" i="204" s="1"/>
  <c r="AW4" i="144"/>
  <c r="M157" i="204" s="1"/>
  <c r="AV4" i="132"/>
  <c r="L82" i="204" s="1"/>
  <c r="AU4" i="29"/>
  <c r="K34" i="204" s="1"/>
  <c r="AR4" i="188"/>
  <c r="H179" i="204" s="1"/>
  <c r="AN4" i="108"/>
  <c r="D136" i="204" s="1"/>
  <c r="AN4" i="182"/>
  <c r="D199" i="204" s="1"/>
  <c r="AV4" i="176"/>
  <c r="L28" i="204" s="1"/>
  <c r="AU4" i="196"/>
  <c r="K182" i="204" s="1"/>
  <c r="AW4" i="126"/>
  <c r="M145" i="204" s="1"/>
  <c r="AT4" i="137"/>
  <c r="J152" i="204" s="1"/>
  <c r="AR4" i="67"/>
  <c r="H57" i="204" s="1"/>
  <c r="AS4" i="131"/>
  <c r="I194" i="204" s="1"/>
  <c r="AS4" i="30"/>
  <c r="I2" i="204" s="1"/>
  <c r="AV4" i="96"/>
  <c r="L27" i="204" s="1"/>
  <c r="AW4" i="41"/>
  <c r="M95" i="204" s="1"/>
  <c r="AV4" i="170"/>
  <c r="L173" i="204" s="1"/>
  <c r="AU4" i="44"/>
  <c r="K124" i="204" s="1"/>
  <c r="AR4" i="119"/>
  <c r="H40" i="204" s="1"/>
  <c r="AR4" i="155"/>
  <c r="H164" i="204" s="1"/>
  <c r="AU4" i="109"/>
  <c r="K137" i="204" s="1"/>
  <c r="AW4" i="117"/>
  <c r="M142" i="204" s="1"/>
  <c r="AU4" i="104"/>
  <c r="K86" i="204" s="1"/>
  <c r="AU4" i="94"/>
  <c r="K130" i="204" s="1"/>
  <c r="AV4" i="82"/>
  <c r="L15" i="204" s="1"/>
  <c r="AV4" i="152"/>
  <c r="L195" i="204" s="1"/>
  <c r="AR4" i="139"/>
  <c r="H29" i="204" s="1"/>
  <c r="AU4" i="177"/>
  <c r="K176" i="204" s="1"/>
  <c r="AS4" i="32"/>
  <c r="I80" i="204" s="1"/>
  <c r="AT4" i="180"/>
  <c r="J8" i="204" s="1"/>
  <c r="AU4" i="200"/>
  <c r="K184" i="204" s="1"/>
  <c r="AV4" i="187"/>
  <c r="L52" i="204" s="1"/>
  <c r="AW4" i="48"/>
  <c r="M106" i="204" s="1"/>
  <c r="AS4" i="162"/>
  <c r="I74" i="204" s="1"/>
  <c r="AU4" i="145"/>
  <c r="K158" i="204" s="1"/>
  <c r="AU4" i="71"/>
  <c r="K48" i="204" s="1"/>
  <c r="AW4" i="66"/>
  <c r="M38" i="204" s="1"/>
  <c r="AU4" i="12"/>
  <c r="K112" i="204" s="1"/>
  <c r="AV4" i="108"/>
  <c r="L136" i="204" s="1"/>
  <c r="AU4" i="7"/>
  <c r="K71" i="204" s="1"/>
  <c r="AV4" i="66"/>
  <c r="L38" i="204" s="1"/>
  <c r="AW4" i="99"/>
  <c r="M84" i="204" s="1"/>
  <c r="AU4" i="43"/>
  <c r="K123" i="204" s="1"/>
  <c r="AT4" i="163"/>
  <c r="J22" i="204" s="1"/>
  <c r="AU4" i="171"/>
  <c r="K174" i="204" s="1"/>
  <c r="AU4" i="121"/>
  <c r="K44" i="204" s="1"/>
  <c r="AW4" i="174"/>
  <c r="M175" i="204" s="1"/>
  <c r="AV4" i="116"/>
  <c r="L59" i="204" s="1"/>
  <c r="AU4" i="141"/>
  <c r="K154" i="204" s="1"/>
  <c r="AW4" i="50"/>
  <c r="M187" i="204" s="1"/>
  <c r="AU4" i="126"/>
  <c r="K145" i="204" s="1"/>
  <c r="AR4" i="38"/>
  <c r="H54" i="204" s="1"/>
  <c r="AU4" i="176"/>
  <c r="K28" i="204" s="1"/>
  <c r="AN4" i="69"/>
  <c r="D31" i="204" s="1"/>
  <c r="AV4" i="35"/>
  <c r="L120" i="204" s="1"/>
  <c r="AR4" i="13"/>
  <c r="H113" i="204" s="1"/>
  <c r="AV4" i="191"/>
  <c r="L91" i="204" s="1"/>
  <c r="AV4" i="83"/>
  <c r="L26" i="204" s="1"/>
  <c r="AV4" i="42"/>
  <c r="L122" i="204" s="1"/>
  <c r="AR4" i="101"/>
  <c r="H134" i="204" s="1"/>
  <c r="AN4" i="202"/>
  <c r="D200" i="204" s="1"/>
  <c r="AR4" i="195"/>
  <c r="H181" i="204" s="1"/>
  <c r="AW4" i="88"/>
  <c r="M198" i="204" s="1"/>
  <c r="AU4" i="49"/>
  <c r="K186" i="204" s="1"/>
  <c r="AT4" i="93"/>
  <c r="J77" i="204" s="1"/>
  <c r="AU4" i="116"/>
  <c r="K59" i="204" s="1"/>
  <c r="AV4" i="55"/>
  <c r="L88" i="204" s="1"/>
  <c r="AR4" i="122"/>
  <c r="H101" i="204" s="1"/>
  <c r="AU4" i="52"/>
  <c r="K189" i="204" s="1"/>
  <c r="AR4" i="81"/>
  <c r="H83" i="204" s="1"/>
  <c r="AU4" i="86"/>
  <c r="K7" i="204" s="1"/>
  <c r="AR4" i="68"/>
  <c r="H72" i="204" s="1"/>
  <c r="AS4" i="65"/>
  <c r="I94" i="204" s="1"/>
  <c r="AW4" i="115"/>
  <c r="M141" i="204" s="1"/>
  <c r="AR4" i="100"/>
  <c r="H133" i="204" s="1"/>
  <c r="AV4" i="88"/>
  <c r="L198" i="204" s="1"/>
  <c r="AN4" i="104"/>
  <c r="D86" i="204" s="1"/>
  <c r="AW4" i="161"/>
  <c r="M168" i="204" s="1"/>
  <c r="AV4" i="173"/>
  <c r="L92" i="204" s="1"/>
  <c r="AW4" i="29"/>
  <c r="M34" i="204" s="1"/>
  <c r="AU4" i="199"/>
  <c r="K21" i="204" s="1"/>
  <c r="AR4" i="172"/>
  <c r="H196" i="204" s="1"/>
  <c r="AT4" i="70"/>
  <c r="J65" i="204" s="1"/>
  <c r="AU4" i="148"/>
  <c r="K50" i="204" s="1"/>
  <c r="AT4" i="28"/>
  <c r="J3" i="204" s="1"/>
  <c r="AW4" i="122"/>
  <c r="M101" i="204" s="1"/>
  <c r="AT4" i="27"/>
  <c r="J73" i="204" s="1"/>
  <c r="AU4" i="178"/>
  <c r="K35" i="204" s="1"/>
  <c r="AV4" i="111"/>
  <c r="L138" i="204" s="1"/>
  <c r="AV4" i="4"/>
  <c r="L109" i="204" s="1"/>
  <c r="AU4" i="65"/>
  <c r="K94" i="204" s="1"/>
  <c r="AS4" i="130"/>
  <c r="I147" i="204" s="1"/>
  <c r="AU4" i="59"/>
  <c r="K36" i="204" s="1"/>
  <c r="AU4" i="182"/>
  <c r="K199" i="204" s="1"/>
  <c r="AW4" i="60"/>
  <c r="M197" i="204" s="1"/>
  <c r="AU4" i="74"/>
  <c r="K127" i="204" s="1"/>
  <c r="AU4" i="23"/>
  <c r="K62" i="204" s="1"/>
  <c r="AU4" i="45"/>
  <c r="K125" i="204" s="1"/>
  <c r="AU4" i="97"/>
  <c r="K132" i="204" s="1"/>
  <c r="AW4" i="64"/>
  <c r="M42" i="204" s="1"/>
  <c r="AV4" i="114"/>
  <c r="L140" i="204" s="1"/>
  <c r="AU4" i="183"/>
  <c r="K177" i="204" s="1"/>
  <c r="AU4" i="160"/>
  <c r="K100" i="204" s="1"/>
  <c r="AV4" i="123"/>
  <c r="L78" i="204" s="1"/>
  <c r="AU4" i="142"/>
  <c r="K155" i="204" s="1"/>
  <c r="AW4" i="34"/>
  <c r="M102" i="204" s="1"/>
  <c r="AW4" i="45"/>
  <c r="M125" i="204" s="1"/>
  <c r="AW4" i="178"/>
  <c r="M35" i="204" s="1"/>
  <c r="AW4" i="56"/>
  <c r="M5" i="204" s="1"/>
  <c r="AT4" i="72"/>
  <c r="J191" i="204" s="1"/>
  <c r="AU4" i="156"/>
  <c r="K165" i="204" s="1"/>
  <c r="AS4" i="69"/>
  <c r="I31" i="204" s="1"/>
  <c r="AV4" i="22"/>
  <c r="L58" i="204" s="1"/>
  <c r="AN4" i="42"/>
  <c r="D122" i="204" s="1"/>
  <c r="AW4" i="152"/>
  <c r="M195" i="204" s="1"/>
  <c r="AR4" i="71"/>
  <c r="H48" i="204" s="1"/>
  <c r="AN4" i="56"/>
  <c r="D5" i="204" s="1"/>
  <c r="AV4" i="144"/>
  <c r="L157" i="204" s="1"/>
  <c r="AR4" i="16"/>
  <c r="H114" i="204" s="1"/>
  <c r="AW4" i="173"/>
  <c r="M92" i="204" s="1"/>
  <c r="AN4" i="34"/>
  <c r="D102" i="204" s="1"/>
  <c r="AN4" i="122"/>
  <c r="D101" i="204" s="1"/>
  <c r="AV4" i="50"/>
  <c r="L187" i="204" s="1"/>
  <c r="AU4" i="10"/>
  <c r="K111" i="204" s="1"/>
  <c r="AU4" i="123"/>
  <c r="K78" i="204" s="1"/>
  <c r="AR4" i="7"/>
  <c r="H71" i="204" s="1"/>
  <c r="AS4" i="54"/>
  <c r="I10" i="204" s="1"/>
  <c r="AN4" i="146"/>
  <c r="D76" i="204" s="1"/>
  <c r="AW4" i="79"/>
  <c r="M70" i="204" s="1"/>
  <c r="AW4" i="109"/>
  <c r="M137" i="204" s="1"/>
  <c r="AT4" i="158"/>
  <c r="J166" i="204" s="1"/>
  <c r="AS4" i="174"/>
  <c r="I175" i="204" s="1"/>
  <c r="AS4" i="127"/>
  <c r="I25" i="204" s="1"/>
  <c r="AW4" i="15"/>
  <c r="M33" i="204" s="1"/>
  <c r="AW4" i="147"/>
  <c r="M159" i="204" s="1"/>
  <c r="AV4" i="37"/>
  <c r="L13" i="204" s="1"/>
  <c r="AV4" i="104"/>
  <c r="L86" i="204" s="1"/>
  <c r="AN4" i="30"/>
  <c r="D2" i="204" s="1"/>
  <c r="AU4" i="140"/>
  <c r="K103" i="204" s="1"/>
  <c r="AT4" i="36"/>
  <c r="J51" i="204" s="1"/>
  <c r="AR4" i="137"/>
  <c r="H152" i="204" s="1"/>
  <c r="AV4" i="110"/>
  <c r="L90" i="204" s="1"/>
  <c r="AW4" i="169"/>
  <c r="M60" i="204" s="1"/>
  <c r="AU4" i="180"/>
  <c r="K8" i="204" s="1"/>
  <c r="AU4" i="134"/>
  <c r="K149" i="204" s="1"/>
  <c r="AR4" i="113"/>
  <c r="H139" i="204" s="1"/>
  <c r="AV4" i="9"/>
  <c r="L110" i="204" s="1"/>
  <c r="AV4" i="157"/>
  <c r="L61" i="204" s="1"/>
  <c r="AT4" i="47"/>
  <c r="J6" i="204" s="1"/>
  <c r="AU4" i="64"/>
  <c r="K42" i="204" s="1"/>
  <c r="AW4" i="190"/>
  <c r="M66" i="204" s="1"/>
  <c r="AU4" i="18"/>
  <c r="K115" i="204" s="1"/>
  <c r="AW4" i="118"/>
  <c r="M75" i="204" s="1"/>
  <c r="AV4" i="91"/>
  <c r="L24" i="204" s="1"/>
  <c r="AT4" i="32"/>
  <c r="J80" i="204" s="1"/>
  <c r="AU4" i="169"/>
  <c r="K60" i="204" s="1"/>
  <c r="AV4" i="24"/>
  <c r="L37" i="204" s="1"/>
  <c r="AW4" i="120"/>
  <c r="M69" i="204" s="1"/>
  <c r="AS4" i="145"/>
  <c r="I158" i="204" s="1"/>
  <c r="AR4" i="169"/>
  <c r="H60" i="204" s="1"/>
  <c r="AW4" i="157"/>
  <c r="M61" i="204" s="1"/>
  <c r="AW4" i="148"/>
  <c r="M50" i="204" s="1"/>
  <c r="AU4" i="158"/>
  <c r="K166" i="204" s="1"/>
  <c r="AW4" i="129"/>
  <c r="M99" i="204" s="1"/>
  <c r="AV4" i="188"/>
  <c r="L179" i="204" s="1"/>
  <c r="AW4" i="106"/>
  <c r="M55" i="204" s="1"/>
  <c r="AU4" i="112"/>
  <c r="K64" i="204" s="1"/>
  <c r="AU4" i="174"/>
  <c r="K175" i="204" s="1"/>
  <c r="AW4" i="128"/>
  <c r="M146" i="204" s="1"/>
  <c r="AS4" i="25"/>
  <c r="I23" i="204" s="1"/>
  <c r="AS4" i="34"/>
  <c r="I102" i="204" s="1"/>
  <c r="AU4" i="84"/>
  <c r="K16" i="204" s="1"/>
  <c r="AV4" i="75"/>
  <c r="L105" i="204" s="1"/>
  <c r="AV4" i="102"/>
  <c r="L19" i="204" s="1"/>
  <c r="AT4" i="91"/>
  <c r="J24" i="204" s="1"/>
  <c r="AU4" i="108"/>
  <c r="K136" i="204" s="1"/>
  <c r="AW4" i="62"/>
  <c r="M46" i="204" s="1"/>
  <c r="AW4" i="186"/>
  <c r="M30" i="204" s="1"/>
  <c r="AS4" i="60"/>
  <c r="I197" i="204" s="1"/>
  <c r="AT4" i="16"/>
  <c r="J114" i="204" s="1"/>
  <c r="AS4" i="139"/>
  <c r="I29" i="204" s="1"/>
  <c r="AV4" i="166"/>
  <c r="L170" i="204" s="1"/>
  <c r="AV4" i="169"/>
  <c r="L60" i="204" s="1"/>
  <c r="AV4" i="10"/>
  <c r="L111" i="204" s="1"/>
  <c r="AU4" i="162"/>
  <c r="K74" i="204" s="1"/>
  <c r="AV4" i="48"/>
  <c r="L106" i="204" s="1"/>
  <c r="AR4" i="5"/>
  <c r="H98" i="204" s="1"/>
  <c r="AS4" i="176"/>
  <c r="I28" i="204" s="1"/>
  <c r="AV4" i="202"/>
  <c r="L200" i="204" s="1"/>
  <c r="AV4" i="56"/>
  <c r="L5" i="204" s="1"/>
  <c r="AV4" i="185"/>
  <c r="L178" i="204" s="1"/>
  <c r="AW4" i="135"/>
  <c r="M150" i="204" s="1"/>
  <c r="AW4" i="31"/>
  <c r="M118" i="204" s="1"/>
  <c r="AN4" i="4"/>
  <c r="D109" i="204" s="1"/>
  <c r="AR4" i="97"/>
  <c r="H132" i="204" s="1"/>
  <c r="AW4" i="198"/>
  <c r="M9" i="204" s="1"/>
  <c r="AW4" i="33"/>
  <c r="M119" i="204" s="1"/>
  <c r="AT4" i="34"/>
  <c r="J102" i="204" s="1"/>
  <c r="AR4" i="3"/>
  <c r="H43" i="204" s="1"/>
  <c r="AW4" i="55"/>
  <c r="M88" i="204" s="1"/>
  <c r="AS4" i="63"/>
  <c r="I68" i="204" s="1"/>
  <c r="AV4" i="81"/>
  <c r="L83" i="204" s="1"/>
  <c r="AS4" i="157"/>
  <c r="I61" i="204" s="1"/>
  <c r="AV4" i="14"/>
  <c r="L56" i="204" s="1"/>
  <c r="AW4" i="4"/>
  <c r="M109" i="204" s="1"/>
  <c r="AR4" i="94"/>
  <c r="H130" i="204" s="1"/>
  <c r="AR4" i="48"/>
  <c r="H106" i="204" s="1"/>
  <c r="AT4" i="186"/>
  <c r="J30" i="204" s="1"/>
  <c r="AV4" i="195"/>
  <c r="L181" i="204" s="1"/>
  <c r="AS4" i="40"/>
  <c r="I121" i="204" s="1"/>
  <c r="AV4" i="11"/>
  <c r="L18" i="204" s="1"/>
  <c r="AW4" i="6"/>
  <c r="M96" i="204" s="1"/>
  <c r="AW4" i="13"/>
  <c r="M113" i="204" s="1"/>
  <c r="AU4" i="110"/>
  <c r="K90" i="204" s="1"/>
  <c r="AR4" i="200"/>
  <c r="H184" i="204" s="1"/>
  <c r="AT4" i="87"/>
  <c r="J108" i="204" s="1"/>
  <c r="AN4" i="38"/>
  <c r="D54" i="204" s="1"/>
  <c r="AW4" i="183"/>
  <c r="M177" i="204" s="1"/>
  <c r="AW4" i="107"/>
  <c r="M53" i="204" s="1"/>
  <c r="AU4" i="9"/>
  <c r="K110" i="204" s="1"/>
  <c r="AR4" i="31"/>
  <c r="H118" i="204" s="1"/>
  <c r="AV4" i="27"/>
  <c r="L73" i="204" s="1"/>
  <c r="AS4" i="53"/>
  <c r="I190" i="204" s="1"/>
  <c r="AR4" i="42"/>
  <c r="H122" i="204" s="1"/>
  <c r="AV4" i="158"/>
  <c r="L166" i="204" s="1"/>
  <c r="AT4" i="73"/>
  <c r="J192" i="204" s="1"/>
  <c r="AR4" i="126"/>
  <c r="H145" i="204" s="1"/>
  <c r="AR4" i="69"/>
  <c r="H31" i="204" s="1"/>
  <c r="AS4" i="76"/>
  <c r="I41" i="204" s="1"/>
  <c r="AN4" i="168"/>
  <c r="D172" i="204" s="1"/>
  <c r="AS4" i="20"/>
  <c r="I117" i="204" s="1"/>
  <c r="AN4" i="194"/>
  <c r="D180" i="204" s="1"/>
  <c r="AN4" i="24"/>
  <c r="D37" i="204" s="1"/>
  <c r="AR4" i="44"/>
  <c r="H124" i="204" s="1"/>
  <c r="AN4" i="44"/>
  <c r="D124" i="204" s="1"/>
  <c r="AV4" i="160"/>
  <c r="L100" i="204" s="1"/>
  <c r="AT4" i="46"/>
  <c r="J126" i="204" s="1"/>
  <c r="AU4" i="120"/>
  <c r="K69" i="204" s="1"/>
  <c r="AS4" i="35"/>
  <c r="I120" i="204" s="1"/>
  <c r="AN4" i="33"/>
  <c r="D119" i="204" s="1"/>
  <c r="AR4" i="22"/>
  <c r="H58" i="204" s="1"/>
  <c r="AS4" i="189"/>
  <c r="I45" i="204" s="1"/>
  <c r="AU4" i="133"/>
  <c r="K148" i="204" s="1"/>
  <c r="AV4" i="192"/>
  <c r="L47" i="204" s="1"/>
  <c r="AS4" i="109"/>
  <c r="I137" i="204" s="1"/>
  <c r="AW4" i="127"/>
  <c r="M25" i="204" s="1"/>
  <c r="AT4" i="56"/>
  <c r="J5" i="204" s="1"/>
  <c r="AW4" i="168"/>
  <c r="M172" i="204" s="1"/>
  <c r="AR4" i="115"/>
  <c r="H141" i="204" s="1"/>
  <c r="AN4" i="193"/>
  <c r="D79" i="204" s="1"/>
  <c r="AS4" i="47"/>
  <c r="I6" i="204" s="1"/>
  <c r="AS4" i="45"/>
  <c r="I125" i="204" s="1"/>
  <c r="AT4" i="100"/>
  <c r="J133" i="204" s="1"/>
  <c r="AN4" i="103"/>
  <c r="D135" i="204" s="1"/>
  <c r="AN4" i="187"/>
  <c r="D52" i="204" s="1"/>
  <c r="AU4" i="37"/>
  <c r="K13" i="204" s="1"/>
  <c r="AR4" i="138"/>
  <c r="H153" i="204" s="1"/>
  <c r="AT4" i="141"/>
  <c r="J154" i="204" s="1"/>
  <c r="AN4" i="51"/>
  <c r="D188" i="204" s="1"/>
  <c r="AS4" i="118"/>
  <c r="I75" i="204" s="1"/>
  <c r="AN4" i="116"/>
  <c r="D59" i="204" s="1"/>
  <c r="AN4" i="83"/>
  <c r="D26" i="204" s="1"/>
  <c r="AR4" i="10"/>
  <c r="H111" i="204" s="1"/>
  <c r="AW4" i="160"/>
  <c r="M100" i="204" s="1"/>
  <c r="AT4" i="111"/>
  <c r="J138" i="204" s="1"/>
  <c r="AN4" i="165"/>
  <c r="D63" i="204" s="1"/>
  <c r="AN4" i="46"/>
  <c r="D126" i="204" s="1"/>
  <c r="AW4" i="150"/>
  <c r="M161" i="204" s="1"/>
  <c r="AR4" i="103"/>
  <c r="H135" i="204" s="1"/>
  <c r="AS4" i="113"/>
  <c r="I139" i="204" s="1"/>
  <c r="AT4" i="168"/>
  <c r="J172" i="204" s="1"/>
  <c r="AW4" i="162"/>
  <c r="M74" i="204" s="1"/>
  <c r="AS4" i="21"/>
  <c r="I4" i="204" s="1"/>
  <c r="AN4" i="35"/>
  <c r="D120" i="204" s="1"/>
  <c r="AR4" i="26"/>
  <c r="H87" i="204" s="1"/>
  <c r="AN4" i="157"/>
  <c r="D61" i="204" s="1"/>
  <c r="AV4" i="39"/>
  <c r="L11" i="204" s="1"/>
  <c r="AV4" i="134"/>
  <c r="L149" i="204" s="1"/>
  <c r="AS4" i="117"/>
  <c r="I142" i="204" s="1"/>
  <c r="AN4" i="138"/>
  <c r="D153" i="204" s="1"/>
  <c r="AU4" i="131"/>
  <c r="K194" i="204" s="1"/>
  <c r="AV4" i="180"/>
  <c r="L8" i="204" s="1"/>
  <c r="AR4" i="35"/>
  <c r="H120" i="204" s="1"/>
  <c r="AT4" i="201"/>
  <c r="J201" i="204" s="1"/>
  <c r="AR4" i="202"/>
  <c r="H200" i="204" s="1"/>
  <c r="AS4" i="138"/>
  <c r="I153" i="204" s="1"/>
  <c r="AR4" i="88"/>
  <c r="H198" i="204" s="1"/>
  <c r="AS4" i="116"/>
  <c r="I59" i="204" s="1"/>
  <c r="AR4" i="62"/>
  <c r="H46" i="204" s="1"/>
  <c r="AR4" i="133"/>
  <c r="H148" i="204" s="1"/>
  <c r="AU4" i="63"/>
  <c r="K68" i="204" s="1"/>
  <c r="AV4" i="67"/>
  <c r="L57" i="204" s="1"/>
  <c r="AN4" i="169"/>
  <c r="D60" i="204" s="1"/>
  <c r="AS4" i="153"/>
  <c r="I162" i="204" s="1"/>
  <c r="AT4" i="114"/>
  <c r="J140" i="204" s="1"/>
  <c r="AT4" i="22"/>
  <c r="J58" i="204" s="1"/>
  <c r="AS4" i="95"/>
  <c r="I131" i="204" s="1"/>
  <c r="AW4" i="191"/>
  <c r="M91" i="204" s="1"/>
  <c r="AR4" i="108"/>
  <c r="H136" i="204" s="1"/>
  <c r="AW4" i="97"/>
  <c r="M132" i="204" s="1"/>
  <c r="AU4" i="83"/>
  <c r="K26" i="204" s="1"/>
  <c r="AN4" i="40"/>
  <c r="D121" i="204" s="1"/>
  <c r="AN4" i="170"/>
  <c r="D173" i="204" s="1"/>
  <c r="AR4" i="85"/>
  <c r="H193" i="204" s="1"/>
  <c r="AN4" i="41"/>
  <c r="D95" i="204" s="1"/>
  <c r="AN4" i="5"/>
  <c r="D98" i="204" s="1"/>
  <c r="AR4" i="57"/>
  <c r="H12" i="204" s="1"/>
  <c r="AW4" i="156"/>
  <c r="M165" i="204" s="1"/>
  <c r="AT4" i="169"/>
  <c r="J60" i="204" s="1"/>
  <c r="AW4" i="12"/>
  <c r="M112" i="204" s="1"/>
  <c r="AN4" i="37"/>
  <c r="D13" i="204" s="1"/>
  <c r="AV4" i="177"/>
  <c r="L176" i="204" s="1"/>
  <c r="AR4" i="147"/>
  <c r="H159" i="204" s="1"/>
  <c r="AU4" i="91"/>
  <c r="K24" i="204" s="1"/>
  <c r="AU4" i="124"/>
  <c r="K143" i="204" s="1"/>
  <c r="AW4" i="84"/>
  <c r="M16" i="204" s="1"/>
  <c r="AT4" i="104"/>
  <c r="J86" i="204" s="1"/>
  <c r="AR4" i="74"/>
  <c r="H127" i="204" s="1"/>
  <c r="AU4" i="153"/>
  <c r="K162" i="204" s="1"/>
  <c r="AR4" i="61"/>
  <c r="H97" i="204" s="1"/>
  <c r="AR4" i="59"/>
  <c r="H36" i="204" s="1"/>
  <c r="AW4" i="26"/>
  <c r="M87" i="204" s="1"/>
  <c r="AU4" i="193"/>
  <c r="K79" i="204" s="1"/>
  <c r="AN4" i="98"/>
  <c r="D89" i="204" s="1"/>
  <c r="AU4" i="181"/>
  <c r="K104" i="204" s="1"/>
  <c r="AU4" i="90"/>
  <c r="K129" i="204" s="1"/>
  <c r="AS4" i="26"/>
  <c r="I87" i="204" s="1"/>
  <c r="AR4" i="140"/>
  <c r="H103" i="204" s="1"/>
  <c r="AT4" i="13"/>
  <c r="J113" i="204" s="1"/>
  <c r="AN4" i="107"/>
  <c r="D53" i="204" s="1"/>
  <c r="AN4" i="23"/>
  <c r="D62" i="204" s="1"/>
  <c r="AW4" i="21"/>
  <c r="M4" i="204" s="1"/>
  <c r="AW4" i="24"/>
  <c r="M37" i="204" s="1"/>
  <c r="AN4" i="52"/>
  <c r="D189" i="204" s="1"/>
  <c r="AR4" i="158"/>
  <c r="H166" i="204" s="1"/>
  <c r="AR4" i="153"/>
  <c r="H162" i="204" s="1"/>
  <c r="AW4" i="94"/>
  <c r="M130" i="204" s="1"/>
  <c r="AR4" i="199"/>
  <c r="H21" i="204" s="1"/>
  <c r="AS4" i="8"/>
  <c r="I67" i="204" s="1"/>
  <c r="AT4" i="64"/>
  <c r="J42" i="204" s="1"/>
  <c r="AN4" i="197"/>
  <c r="D183" i="204" s="1"/>
  <c r="AW4" i="176"/>
  <c r="M28" i="204" s="1"/>
  <c r="AN4" i="132"/>
  <c r="D82" i="204" s="1"/>
  <c r="AR4" i="21"/>
  <c r="H4" i="204" s="1"/>
  <c r="AW4" i="149"/>
  <c r="M160" i="204" s="1"/>
  <c r="AV4" i="156"/>
  <c r="L165" i="204" s="1"/>
  <c r="AT4" i="200"/>
  <c r="J184" i="204" s="1"/>
  <c r="AN4" i="141"/>
  <c r="D154" i="204" s="1"/>
  <c r="AN4" i="137"/>
  <c r="D152" i="204" s="1"/>
  <c r="AW4" i="37"/>
  <c r="M13" i="204" s="1"/>
  <c r="AT4" i="31"/>
  <c r="J118" i="204" s="1"/>
  <c r="AT4" i="181"/>
  <c r="J104" i="204" s="1"/>
  <c r="AN4" i="16"/>
  <c r="D114" i="204" s="1"/>
  <c r="AN4" i="82"/>
  <c r="D15" i="204" s="1"/>
  <c r="AT4" i="187"/>
  <c r="J52" i="204" s="1"/>
  <c r="AS4" i="125"/>
  <c r="I144" i="204" s="1"/>
  <c r="AV4" i="149"/>
  <c r="L160" i="204" s="1"/>
  <c r="AV4" i="6"/>
  <c r="L96" i="204" s="1"/>
  <c r="AV4" i="33"/>
  <c r="L119" i="204" s="1"/>
  <c r="AR4" i="63"/>
  <c r="H68" i="204" s="1"/>
  <c r="AN4" i="129"/>
  <c r="D99" i="204" s="1"/>
  <c r="AT4" i="74"/>
  <c r="J127" i="204" s="1"/>
  <c r="AR4" i="86"/>
  <c r="H7" i="204" s="1"/>
  <c r="AS4" i="5"/>
  <c r="I98" i="204" s="1"/>
  <c r="AN4" i="91"/>
  <c r="D24" i="204" s="1"/>
  <c r="AR4" i="142"/>
  <c r="H155" i="204" s="1"/>
  <c r="AT4" i="42"/>
  <c r="J122" i="204" s="1"/>
  <c r="AV4" i="161"/>
  <c r="L168" i="204" s="1"/>
  <c r="AS4" i="135"/>
  <c r="I150" i="204" s="1"/>
  <c r="AS4" i="33"/>
  <c r="I119" i="204" s="1"/>
  <c r="AS4" i="187"/>
  <c r="I52" i="204" s="1"/>
  <c r="AV4" i="80"/>
  <c r="L17" i="204" s="1"/>
  <c r="AT4" i="10"/>
  <c r="J111" i="204" s="1"/>
  <c r="AU4" i="167"/>
  <c r="K171" i="204" s="1"/>
  <c r="AT4" i="44"/>
  <c r="J124" i="204" s="1"/>
  <c r="AR4" i="170"/>
  <c r="H173" i="204" s="1"/>
  <c r="AR4" i="106"/>
  <c r="H55" i="204" s="1"/>
  <c r="AU4" i="197"/>
  <c r="K183" i="204" s="1"/>
  <c r="AS4" i="14"/>
  <c r="I56" i="204" s="1"/>
  <c r="AT4" i="124"/>
  <c r="J143" i="204" s="1"/>
  <c r="AW4" i="80"/>
  <c r="M17" i="204" s="1"/>
  <c r="AS4" i="31"/>
  <c r="I118" i="204" s="1"/>
  <c r="AS4" i="188"/>
  <c r="I179" i="204" s="1"/>
  <c r="AV4" i="122"/>
  <c r="L101" i="204" s="1"/>
  <c r="AS4" i="124"/>
  <c r="I143" i="204" s="1"/>
  <c r="AT4" i="148"/>
  <c r="J50" i="204" s="1"/>
  <c r="AW4" i="75"/>
  <c r="M105" i="204" s="1"/>
  <c r="AT4" i="198"/>
  <c r="J9" i="204" s="1"/>
  <c r="AT4" i="7"/>
  <c r="J71" i="204" s="1"/>
  <c r="AU4" i="175"/>
  <c r="K39" i="204" s="1"/>
  <c r="AN4" i="198"/>
  <c r="D9" i="204" s="1"/>
  <c r="AN4" i="7"/>
  <c r="D71" i="204" s="1"/>
  <c r="AW4" i="196"/>
  <c r="M182" i="204" s="1"/>
  <c r="AS4" i="92"/>
  <c r="I85" i="204" s="1"/>
  <c r="AV4" i="179"/>
  <c r="L107" i="204" s="1"/>
  <c r="AT4" i="152"/>
  <c r="J195" i="204" s="1"/>
  <c r="AW4" i="165"/>
  <c r="M63" i="204" s="1"/>
  <c r="AN4" i="114"/>
  <c r="D140" i="204" s="1"/>
  <c r="AT4" i="136"/>
  <c r="J151" i="204" s="1"/>
  <c r="AR4" i="156"/>
  <c r="H165" i="204" s="1"/>
  <c r="AN4" i="76"/>
  <c r="D41" i="204" s="1"/>
  <c r="AW4" i="179"/>
  <c r="M107" i="204" s="1"/>
  <c r="AU4" i="132"/>
  <c r="K82" i="204" s="1"/>
  <c r="AU4" i="50"/>
  <c r="K187" i="204" s="1"/>
  <c r="AU4" i="168"/>
  <c r="K172" i="204" s="1"/>
  <c r="AV4" i="133"/>
  <c r="L148" i="204" s="1"/>
  <c r="AV4" i="154"/>
  <c r="L163" i="204" s="1"/>
  <c r="AS4" i="42"/>
  <c r="I122" i="204" s="1"/>
  <c r="AT4" i="59"/>
  <c r="J36" i="204" s="1"/>
  <c r="AS4" i="91"/>
  <c r="I24" i="204" s="1"/>
  <c r="AN4" i="186"/>
  <c r="D30" i="204" s="1"/>
  <c r="AR4" i="76"/>
  <c r="H41" i="204" s="1"/>
  <c r="AR4" i="47"/>
  <c r="H6" i="204" s="1"/>
  <c r="AR4" i="77"/>
  <c r="H49" i="204" s="1"/>
  <c r="AN4" i="65"/>
  <c r="D94" i="204" s="1"/>
  <c r="AS4" i="89"/>
  <c r="I128" i="204" s="1"/>
  <c r="AT4" i="6"/>
  <c r="J96" i="204" s="1"/>
  <c r="AS4" i="111"/>
  <c r="I138" i="204" s="1"/>
  <c r="AN4" i="188"/>
  <c r="D179" i="204" s="1"/>
  <c r="AS4" i="73"/>
  <c r="I192" i="204" s="1"/>
  <c r="AS4" i="72"/>
  <c r="I191" i="204" s="1"/>
  <c r="AN4" i="22"/>
  <c r="D58" i="204" s="1"/>
  <c r="AT4" i="102"/>
  <c r="J19" i="204" s="1"/>
  <c r="AN4" i="158"/>
  <c r="D166" i="204" s="1"/>
  <c r="AN4" i="152"/>
  <c r="D195" i="204" s="1"/>
  <c r="AV4" i="106"/>
  <c r="L55" i="204" s="1"/>
  <c r="AN4" i="177"/>
  <c r="D176" i="204" s="1"/>
  <c r="AU4" i="34"/>
  <c r="K102" i="204" s="1"/>
  <c r="AU4" i="130"/>
  <c r="K147" i="204" s="1"/>
  <c r="AN4" i="36"/>
  <c r="D51" i="204" s="1"/>
  <c r="AV4" i="101"/>
  <c r="L134" i="204" s="1"/>
  <c r="AU4" i="191"/>
  <c r="K91" i="204" s="1"/>
  <c r="AU4" i="41"/>
  <c r="K95" i="204" s="1"/>
  <c r="AT4" i="86"/>
  <c r="J7" i="204" s="1"/>
  <c r="AU4" i="51"/>
  <c r="K188" i="204" s="1"/>
  <c r="AV4" i="126"/>
  <c r="L145" i="204" s="1"/>
  <c r="AS4" i="97"/>
  <c r="I132" i="204" s="1"/>
  <c r="AS4" i="105"/>
  <c r="I20" i="204" s="1"/>
  <c r="AT4" i="29"/>
  <c r="J34" i="204" s="1"/>
  <c r="AN4" i="13"/>
  <c r="D113" i="204" s="1"/>
  <c r="AR4" i="130"/>
  <c r="H147" i="204" s="1"/>
  <c r="AV4" i="129"/>
  <c r="L99" i="204" s="1"/>
  <c r="AU4" i="78"/>
  <c r="K81" i="204" s="1"/>
  <c r="AS4" i="82"/>
  <c r="I15" i="204" s="1"/>
  <c r="AS4" i="66"/>
  <c r="I38" i="204" s="1"/>
  <c r="AS4" i="61"/>
  <c r="I97" i="204" s="1"/>
  <c r="AS4" i="171"/>
  <c r="I174" i="204" s="1"/>
  <c r="AT4" i="106"/>
  <c r="J55" i="204" s="1"/>
  <c r="AT4" i="157"/>
  <c r="J61" i="204" s="1"/>
  <c r="AR4" i="39"/>
  <c r="H11" i="204" s="1"/>
  <c r="AV4" i="182"/>
  <c r="L199" i="204" s="1"/>
  <c r="AS4" i="12"/>
  <c r="I112" i="204" s="1"/>
  <c r="AT4" i="3"/>
  <c r="J43" i="204" s="1"/>
  <c r="AR4" i="192"/>
  <c r="H47" i="204" s="1"/>
  <c r="AT4" i="110"/>
  <c r="J90" i="204" s="1"/>
  <c r="AT4" i="190"/>
  <c r="J66" i="204" s="1"/>
  <c r="AR4" i="72"/>
  <c r="H191" i="204" s="1"/>
  <c r="AU4" i="152"/>
  <c r="K195" i="204" s="1"/>
  <c r="AT4" i="17"/>
  <c r="J185" i="204" s="1"/>
  <c r="AT4" i="63"/>
  <c r="J68" i="204" s="1"/>
  <c r="AT4" i="67"/>
  <c r="J57" i="204" s="1"/>
  <c r="AS4" i="193"/>
  <c r="I79" i="204" s="1"/>
  <c r="AR4" i="173"/>
  <c r="H92" i="204" s="1"/>
  <c r="AS4" i="55"/>
  <c r="I88" i="204" s="1"/>
  <c r="AS4" i="103"/>
  <c r="I135" i="204" s="1"/>
  <c r="AR4" i="91"/>
  <c r="H24" i="204" s="1"/>
  <c r="AR4" i="124"/>
  <c r="H143" i="204" s="1"/>
  <c r="AU4" i="105"/>
  <c r="K20" i="204" s="1"/>
  <c r="AW4" i="65"/>
  <c r="M94" i="204" s="1"/>
  <c r="AN4" i="88"/>
  <c r="D198" i="204" s="1"/>
  <c r="AR4" i="194"/>
  <c r="H180" i="204" s="1"/>
  <c r="AR4" i="183"/>
  <c r="H177" i="204" s="1"/>
  <c r="AS4" i="144"/>
  <c r="I157" i="204" s="1"/>
  <c r="AR4" i="159"/>
  <c r="H167" i="204" s="1"/>
  <c r="AW4" i="133"/>
  <c r="M148" i="204" s="1"/>
  <c r="AT4" i="65"/>
  <c r="J94" i="204" s="1"/>
  <c r="AT4" i="113"/>
  <c r="J139" i="204" s="1"/>
  <c r="AR4" i="144"/>
  <c r="H157" i="204" s="1"/>
  <c r="AU4" i="19"/>
  <c r="K116" i="204" s="1"/>
  <c r="AN4" i="102"/>
  <c r="D19" i="204" s="1"/>
  <c r="AV4" i="168"/>
  <c r="L172" i="204" s="1"/>
  <c r="AV4" i="87"/>
  <c r="L108" i="204" s="1"/>
  <c r="AR4" i="43"/>
  <c r="H123" i="204" s="1"/>
  <c r="AU4" i="15"/>
  <c r="K33" i="204" s="1"/>
  <c r="AR4" i="18"/>
  <c r="H115" i="204" s="1"/>
  <c r="AN4" i="178"/>
  <c r="D35" i="204" s="1"/>
  <c r="AN4" i="80"/>
  <c r="D17" i="204" s="1"/>
  <c r="AW4" i="82"/>
  <c r="M15" i="204" s="1"/>
  <c r="AU4" i="154"/>
  <c r="K163" i="204" s="1"/>
  <c r="AU4" i="89"/>
  <c r="K128" i="204" s="1"/>
  <c r="AS4" i="9"/>
  <c r="I110" i="204" s="1"/>
  <c r="AN4" i="62"/>
  <c r="D46" i="204" s="1"/>
  <c r="AN4" i="27"/>
  <c r="D73" i="204" s="1"/>
  <c r="AU4" i="20"/>
  <c r="K117" i="204" s="1"/>
  <c r="AT4" i="68"/>
  <c r="J72" i="204" s="1"/>
  <c r="AN4" i="8"/>
  <c r="D67" i="204" s="1"/>
  <c r="AS4" i="36"/>
  <c r="I51" i="204" s="1"/>
  <c r="AT4" i="62"/>
  <c r="J46" i="204" s="1"/>
  <c r="AN4" i="131"/>
  <c r="D194" i="204" s="1"/>
  <c r="AT4" i="174"/>
  <c r="J175" i="204" s="1"/>
  <c r="AT4" i="175"/>
  <c r="J39" i="204" s="1"/>
  <c r="AR4" i="75"/>
  <c r="H105" i="204" s="1"/>
  <c r="AT4" i="85"/>
  <c r="J193" i="204" s="1"/>
  <c r="AR4" i="46"/>
  <c r="H126" i="204" s="1"/>
  <c r="AW4" i="146"/>
  <c r="M76" i="204" s="1"/>
  <c r="AN4" i="3"/>
  <c r="D43" i="204" s="1"/>
  <c r="AT4" i="53"/>
  <c r="J190" i="204" s="1"/>
  <c r="AN4" i="133"/>
  <c r="D148" i="204" s="1"/>
  <c r="AV4" i="136"/>
  <c r="L151" i="204" s="1"/>
  <c r="AT4" i="121"/>
  <c r="J44" i="204" s="1"/>
  <c r="AR4" i="180"/>
  <c r="H8" i="204" s="1"/>
  <c r="AN4" i="101"/>
  <c r="D134" i="204" s="1"/>
  <c r="AV4" i="51"/>
  <c r="L188" i="204" s="1"/>
  <c r="AV4" i="77"/>
  <c r="L49" i="204" s="1"/>
  <c r="AT4" i="167"/>
  <c r="J171" i="204" s="1"/>
  <c r="AR4" i="190"/>
  <c r="H66" i="204" s="1"/>
  <c r="AT4" i="151"/>
  <c r="J93" i="204" s="1"/>
  <c r="AV4" i="142"/>
  <c r="L155" i="204" s="1"/>
  <c r="AR4" i="19"/>
  <c r="H116" i="204" s="1"/>
  <c r="AR4" i="135"/>
  <c r="H150" i="204" s="1"/>
  <c r="AS4" i="75"/>
  <c r="I105" i="204" s="1"/>
  <c r="AT4" i="23"/>
  <c r="J62" i="204" s="1"/>
  <c r="AS4" i="177"/>
  <c r="I176" i="204" s="1"/>
  <c r="AN4" i="31"/>
  <c r="D118" i="204" s="1"/>
  <c r="AR4" i="78"/>
  <c r="H81" i="204" s="1"/>
  <c r="AW4" i="96"/>
  <c r="M27" i="204" s="1"/>
  <c r="AT4" i="66"/>
  <c r="J38" i="204" s="1"/>
  <c r="AV4" i="148"/>
  <c r="L50" i="204" s="1"/>
  <c r="AN4" i="15"/>
  <c r="D33" i="204" s="1"/>
  <c r="AV4" i="62"/>
  <c r="L46" i="204" s="1"/>
  <c r="AN4" i="85"/>
  <c r="D193" i="204" s="1"/>
  <c r="AR4" i="118"/>
  <c r="H75" i="204" s="1"/>
  <c r="AW4" i="19"/>
  <c r="M116" i="204" s="1"/>
  <c r="AU4" i="198"/>
  <c r="K9" i="204" s="1"/>
  <c r="AS4" i="27"/>
  <c r="I73" i="204" s="1"/>
  <c r="AV4" i="164"/>
  <c r="L169" i="204" s="1"/>
  <c r="AU4" i="125"/>
  <c r="K144" i="204" s="1"/>
  <c r="AT4" i="138"/>
  <c r="J153" i="204" s="1"/>
  <c r="AU4" i="161"/>
  <c r="K168" i="204" s="1"/>
  <c r="AV4" i="178"/>
  <c r="L35" i="204" s="1"/>
  <c r="AU4" i="82"/>
  <c r="K15" i="204" s="1"/>
  <c r="AU4" i="66"/>
  <c r="K38" i="204" s="1"/>
  <c r="AS4" i="41"/>
  <c r="I95" i="204" s="1"/>
  <c r="AR4" i="165"/>
  <c r="H63" i="204" s="1"/>
  <c r="AR4" i="60"/>
  <c r="H197" i="204" s="1"/>
  <c r="AS4" i="46"/>
  <c r="I126" i="204" s="1"/>
  <c r="AT4" i="58"/>
  <c r="J14" i="204" s="1"/>
  <c r="AN4" i="176"/>
  <c r="D28" i="204" s="1"/>
  <c r="AR4" i="96"/>
  <c r="H27" i="204" s="1"/>
  <c r="AT4" i="30"/>
  <c r="J2" i="204" s="1"/>
  <c r="AR4" i="189"/>
  <c r="H45" i="204" s="1"/>
  <c r="AU4" i="184"/>
  <c r="K32" i="204" s="1"/>
  <c r="AU4" i="92"/>
  <c r="K85" i="204" s="1"/>
  <c r="AR4" i="107"/>
  <c r="H53" i="204" s="1"/>
  <c r="AT4" i="50"/>
  <c r="J187" i="204" s="1"/>
  <c r="AT4" i="24"/>
  <c r="J37" i="204" s="1"/>
  <c r="AR4" i="64"/>
  <c r="H42" i="204" s="1"/>
  <c r="AT4" i="134"/>
  <c r="J149" i="204" s="1"/>
  <c r="AS4" i="43"/>
  <c r="I123" i="204" s="1"/>
  <c r="AR4" i="25"/>
  <c r="H23" i="204" s="1"/>
  <c r="AN4" i="201"/>
  <c r="D201" i="204" s="1"/>
  <c r="AN4" i="161"/>
  <c r="D168" i="204" s="1"/>
  <c r="AR4" i="84"/>
  <c r="H16" i="204" s="1"/>
  <c r="AN4" i="95"/>
  <c r="D131" i="204" s="1"/>
  <c r="AU4" i="73"/>
  <c r="K192" i="204" s="1"/>
  <c r="AT4" i="188"/>
  <c r="J179" i="204" s="1"/>
  <c r="AS4" i="148"/>
  <c r="I50" i="204" s="1"/>
  <c r="AS4" i="197"/>
  <c r="I183" i="204" s="1"/>
  <c r="AU4" i="111"/>
  <c r="K138" i="204" s="1"/>
  <c r="AN4" i="28"/>
  <c r="D3" i="204" s="1"/>
  <c r="AU4" i="129"/>
  <c r="K99" i="204" s="1"/>
  <c r="AS4" i="110"/>
  <c r="I90" i="204" s="1"/>
  <c r="AN4" i="73"/>
  <c r="D192" i="204" s="1"/>
  <c r="AV4" i="151"/>
  <c r="L93" i="204" s="1"/>
  <c r="AW4" i="5"/>
  <c r="M98" i="204" s="1"/>
  <c r="AT4" i="119"/>
  <c r="J40" i="204" s="1"/>
  <c r="AN4" i="159"/>
  <c r="D167" i="204" s="1"/>
  <c r="AV4" i="159"/>
  <c r="L167" i="204" s="1"/>
  <c r="AR4" i="162"/>
  <c r="H74" i="204" s="1"/>
  <c r="AS4" i="201"/>
  <c r="I201" i="204" s="1"/>
  <c r="AT4" i="103"/>
  <c r="J135" i="204" s="1"/>
  <c r="AS4" i="71"/>
  <c r="I48" i="204" s="1"/>
  <c r="AS4" i="50"/>
  <c r="I187" i="204" s="1"/>
  <c r="AW4" i="20"/>
  <c r="M117" i="204" s="1"/>
  <c r="AS4" i="59"/>
  <c r="I36" i="204" s="1"/>
  <c r="AS4" i="136"/>
  <c r="I151" i="204" s="1"/>
  <c r="AV4" i="52"/>
  <c r="L189" i="204" s="1"/>
  <c r="AT4" i="189"/>
  <c r="J45" i="204" s="1"/>
  <c r="AT4" i="105"/>
  <c r="J20" i="204" s="1"/>
  <c r="AR4" i="12"/>
  <c r="H112" i="204" s="1"/>
  <c r="AR4" i="51"/>
  <c r="H188" i="204" s="1"/>
  <c r="AS4" i="126"/>
  <c r="I145" i="204" s="1"/>
  <c r="AR4" i="8"/>
  <c r="H67" i="204" s="1"/>
  <c r="AR4" i="171"/>
  <c r="H174" i="204" s="1"/>
  <c r="AT4" i="14"/>
  <c r="J56" i="204" s="1"/>
  <c r="AS4" i="100"/>
  <c r="I133" i="204" s="1"/>
  <c r="AN4" i="190"/>
  <c r="D66" i="204" s="1"/>
  <c r="AV4" i="190"/>
  <c r="L66" i="204" s="1"/>
  <c r="AU4" i="151"/>
  <c r="K93" i="204" s="1"/>
  <c r="AR4" i="182"/>
  <c r="H199" i="204" s="1"/>
  <c r="AU4" i="102"/>
  <c r="K19" i="204" s="1"/>
  <c r="AN4" i="97"/>
  <c r="D132" i="204" s="1"/>
  <c r="AN4" i="110"/>
  <c r="D90" i="204" s="1"/>
  <c r="AR4" i="102"/>
  <c r="H19" i="204" s="1"/>
  <c r="AT4" i="182"/>
  <c r="J199" i="204" s="1"/>
  <c r="AN4" i="143"/>
  <c r="D156" i="204" s="1"/>
  <c r="AS4" i="169"/>
  <c r="I60" i="204" s="1"/>
  <c r="AS4" i="143"/>
  <c r="I156" i="204" s="1"/>
  <c r="AU4" i="143"/>
  <c r="K156" i="204" s="1"/>
  <c r="AW4" i="192"/>
  <c r="M47" i="204" s="1"/>
  <c r="AN4" i="43"/>
  <c r="D123" i="204" s="1"/>
  <c r="AT4" i="60"/>
  <c r="J197" i="204" s="1"/>
  <c r="AT4" i="96"/>
  <c r="J27" i="204" s="1"/>
  <c r="AT4" i="128"/>
  <c r="J146" i="204" s="1"/>
  <c r="AS4" i="104"/>
  <c r="I86" i="204" s="1"/>
  <c r="AN4" i="118"/>
  <c r="D75" i="204" s="1"/>
  <c r="AW4" i="143"/>
  <c r="M156" i="204" s="1"/>
  <c r="AN4" i="18"/>
  <c r="D115" i="204" s="1"/>
  <c r="AS4" i="18"/>
  <c r="I115" i="204" s="1"/>
  <c r="AS4" i="4"/>
  <c r="I109" i="204" s="1"/>
  <c r="AT4" i="11"/>
  <c r="J18" i="204" s="1"/>
  <c r="AV4" i="84"/>
  <c r="L16" i="204" s="1"/>
  <c r="AS4" i="185"/>
  <c r="I178" i="204" s="1"/>
  <c r="AS4" i="179"/>
  <c r="I107" i="204" s="1"/>
  <c r="AN4" i="14"/>
  <c r="D56" i="204" s="1"/>
  <c r="AV4" i="19"/>
  <c r="L116" i="204" s="1"/>
  <c r="AN4" i="127"/>
  <c r="D25" i="204" s="1"/>
  <c r="AR4" i="186"/>
  <c r="H30" i="204" s="1"/>
  <c r="AN4" i="105"/>
  <c r="D20" i="204" s="1"/>
  <c r="AR4" i="129"/>
  <c r="H99" i="204" s="1"/>
  <c r="AS4" i="150"/>
  <c r="I161" i="204" s="1"/>
  <c r="AN4" i="45"/>
  <c r="D125" i="204" s="1"/>
  <c r="AS4" i="198"/>
  <c r="I9" i="204" s="1"/>
  <c r="AT4" i="97"/>
  <c r="J132" i="204" s="1"/>
  <c r="AS4" i="24"/>
  <c r="I37" i="204" s="1"/>
  <c r="AT4" i="37"/>
  <c r="J13" i="204" s="1"/>
  <c r="AR4" i="157"/>
  <c r="H61" i="204" s="1"/>
  <c r="AW4" i="54"/>
  <c r="M10" i="204" s="1"/>
  <c r="AN4" i="49"/>
  <c r="D186" i="204" s="1"/>
  <c r="AT4" i="75"/>
  <c r="J105" i="204" s="1"/>
  <c r="AT4" i="21"/>
  <c r="J4" i="204" s="1"/>
  <c r="AT4" i="41"/>
  <c r="J95" i="204" s="1"/>
  <c r="AT4" i="5"/>
  <c r="J98" i="204" s="1"/>
  <c r="AS4" i="29"/>
  <c r="I34" i="204" s="1"/>
  <c r="AN4" i="181"/>
  <c r="D104" i="204" s="1"/>
  <c r="AS4" i="137"/>
  <c r="I152" i="204" s="1"/>
  <c r="AT4" i="88"/>
  <c r="J198" i="204" s="1"/>
  <c r="AS4" i="13"/>
  <c r="I113" i="204" s="1"/>
  <c r="AN4" i="17"/>
  <c r="D185" i="204" s="1"/>
  <c r="AT4" i="126"/>
  <c r="J145" i="204" s="1"/>
  <c r="AR4" i="27"/>
  <c r="H73" i="204" s="1"/>
  <c r="AN4" i="117"/>
  <c r="D142" i="204" s="1"/>
  <c r="AT4" i="61"/>
  <c r="J97" i="204" s="1"/>
  <c r="AS4" i="96"/>
  <c r="I27" i="204" s="1"/>
  <c r="AT4" i="38"/>
  <c r="J54" i="204" s="1"/>
  <c r="AN4" i="100"/>
  <c r="D133" i="204" s="1"/>
  <c r="AN4" i="58"/>
  <c r="D14" i="204" s="1"/>
  <c r="AT4" i="143"/>
  <c r="J156" i="204" s="1"/>
  <c r="AS4" i="182"/>
  <c r="I199" i="204" s="1"/>
  <c r="AR4" i="187"/>
  <c r="H52" i="204" s="1"/>
  <c r="AS4" i="99"/>
  <c r="I84" i="204" s="1"/>
  <c r="AN4" i="179"/>
  <c r="D107" i="204" s="1"/>
  <c r="AT4" i="40"/>
  <c r="J121" i="204" s="1"/>
  <c r="AS4" i="161"/>
  <c r="I168" i="204" s="1"/>
  <c r="AT4" i="173"/>
  <c r="J92" i="204" s="1"/>
  <c r="AS4" i="10"/>
  <c r="I111" i="204" s="1"/>
  <c r="AN4" i="29"/>
  <c r="D34" i="204" s="1"/>
  <c r="AS4" i="87"/>
  <c r="I108" i="204" s="1"/>
  <c r="AR4" i="164"/>
  <c r="H169" i="204" s="1"/>
  <c r="AN4" i="153"/>
  <c r="D162" i="204" s="1"/>
  <c r="AR4" i="83"/>
  <c r="H26" i="204" s="1"/>
  <c r="AN4" i="145"/>
  <c r="D158" i="204" s="1"/>
  <c r="AN4" i="111"/>
  <c r="D138" i="204" s="1"/>
  <c r="AS4" i="67"/>
  <c r="I57" i="204" s="1"/>
  <c r="AS4" i="191"/>
  <c r="I91" i="204" s="1"/>
  <c r="AN4" i="53"/>
  <c r="D190" i="204" s="1"/>
  <c r="AR4" i="15"/>
  <c r="H33" i="204" s="1"/>
  <c r="AN4" i="32"/>
  <c r="D80" i="204" s="1"/>
  <c r="AR4" i="167"/>
  <c r="H171" i="204" s="1"/>
  <c r="AR4" i="136"/>
  <c r="H151" i="204" s="1"/>
  <c r="AN4" i="174"/>
  <c r="D175" i="204" s="1"/>
  <c r="AS4" i="22"/>
  <c r="I58" i="204" s="1"/>
  <c r="AT4" i="45"/>
  <c r="J125" i="204" s="1"/>
  <c r="AS4" i="56"/>
  <c r="I5" i="204" s="1"/>
  <c r="AS4" i="86"/>
  <c r="I7" i="204" s="1"/>
  <c r="AV4" i="74"/>
  <c r="L127" i="204" s="1"/>
  <c r="AR4" i="160"/>
  <c r="H100" i="204" s="1"/>
  <c r="AS4" i="180"/>
  <c r="I8" i="204" s="1"/>
  <c r="AW4" i="57"/>
  <c r="M12" i="204" s="1"/>
  <c r="AR4" i="92"/>
  <c r="H85" i="204" s="1"/>
  <c r="AW4" i="171"/>
  <c r="M174" i="204" s="1"/>
  <c r="AR4" i="196"/>
  <c r="H182" i="204" s="1"/>
  <c r="AS4" i="77"/>
  <c r="I49" i="204" s="1"/>
  <c r="AN4" i="167"/>
  <c r="D171" i="204" s="1"/>
  <c r="AT4" i="25"/>
  <c r="J23" i="204" s="1"/>
  <c r="AS4" i="114"/>
  <c r="I140" i="204" s="1"/>
  <c r="AS4" i="17"/>
  <c r="I185" i="204" s="1"/>
  <c r="AT4" i="150"/>
  <c r="J161" i="204" s="1"/>
  <c r="AT4" i="171"/>
  <c r="J174" i="204" s="1"/>
  <c r="AV4" i="140"/>
  <c r="L103" i="204" s="1"/>
  <c r="AT4" i="26"/>
  <c r="J87" i="204" s="1"/>
  <c r="AT4" i="118"/>
  <c r="J75" i="204" s="1"/>
  <c r="AS4" i="166"/>
  <c r="I170" i="204" s="1"/>
  <c r="AR4" i="201"/>
  <c r="H201" i="204" s="1"/>
  <c r="AN4" i="136"/>
  <c r="D151" i="204" s="1"/>
  <c r="AW4" i="52"/>
  <c r="M189" i="204" s="1"/>
  <c r="AN4" i="68"/>
  <c r="D72" i="204" s="1"/>
  <c r="AR4" i="37"/>
  <c r="H13" i="204" s="1"/>
  <c r="AT4" i="131"/>
  <c r="J194" i="204" s="1"/>
  <c r="AR4" i="168"/>
  <c r="H172" i="204" s="1"/>
  <c r="AN4" i="130"/>
  <c r="D147" i="204" s="1"/>
  <c r="AT4" i="39"/>
  <c r="J11" i="204" s="1"/>
  <c r="AS4" i="19"/>
  <c r="I116" i="204" s="1"/>
  <c r="AT4" i="81"/>
  <c r="J83" i="204" s="1"/>
  <c r="AT4" i="196"/>
  <c r="J182" i="204" s="1"/>
  <c r="AT4" i="19"/>
  <c r="J116" i="204" s="1"/>
  <c r="AR4" i="121"/>
  <c r="H44" i="204" s="1"/>
  <c r="AN4" i="78"/>
  <c r="D81" i="204" s="1"/>
  <c r="AS4" i="88"/>
  <c r="I198" i="204" s="1"/>
  <c r="AN4" i="154"/>
  <c r="D163" i="204" s="1"/>
  <c r="AS4" i="190"/>
  <c r="I66" i="204" s="1"/>
  <c r="AN4" i="160"/>
  <c r="D100" i="204" s="1"/>
  <c r="AS4" i="158"/>
  <c r="I166" i="204" s="1"/>
  <c r="AS4" i="146"/>
  <c r="I76" i="204" s="1"/>
  <c r="AN4" i="67"/>
  <c r="D57" i="204" s="1"/>
  <c r="AT4" i="177"/>
  <c r="J176" i="204" s="1"/>
  <c r="AN4" i="25"/>
  <c r="D23" i="204" s="1"/>
  <c r="AS4" i="192"/>
  <c r="I47" i="204" s="1"/>
  <c r="AS4" i="133"/>
  <c r="I148" i="204" s="1"/>
  <c r="AT4" i="94"/>
  <c r="J130" i="204" s="1"/>
  <c r="AN4" i="70"/>
  <c r="D65" i="204" s="1"/>
  <c r="AT4" i="79"/>
  <c r="J70" i="204" s="1"/>
  <c r="AS4" i="202"/>
  <c r="I200" i="204" s="1"/>
  <c r="AN4" i="184"/>
  <c r="D32" i="204" s="1"/>
  <c r="AN4" i="171"/>
  <c r="D174" i="204" s="1"/>
  <c r="AN4" i="113"/>
  <c r="D139" i="204" s="1"/>
  <c r="AN4" i="148"/>
  <c r="D50" i="204" s="1"/>
  <c r="AR4" i="28"/>
  <c r="H3" i="204" s="1"/>
  <c r="AS4" i="98"/>
  <c r="I89" i="204" s="1"/>
  <c r="AT4" i="78"/>
  <c r="J81" i="204" s="1"/>
  <c r="AS4" i="102"/>
  <c r="I19" i="204" s="1"/>
  <c r="AT4" i="117"/>
  <c r="J142" i="204" s="1"/>
  <c r="AN4" i="93"/>
  <c r="D77" i="204" s="1"/>
  <c r="AN4" i="119"/>
  <c r="D40" i="204" s="1"/>
  <c r="AS4" i="199"/>
  <c r="I21" i="204" s="1"/>
  <c r="AN4" i="77"/>
  <c r="D49" i="204" s="1"/>
  <c r="AT4" i="176"/>
  <c r="J28" i="204" s="1"/>
  <c r="AR4" i="20"/>
  <c r="H117" i="204" s="1"/>
  <c r="AS4" i="37"/>
  <c r="I13" i="204" s="1"/>
  <c r="AR4" i="34"/>
  <c r="H102" i="204" s="1"/>
  <c r="AS4" i="68"/>
  <c r="I72" i="204" s="1"/>
  <c r="AU4" i="80"/>
  <c r="K17" i="204" s="1"/>
  <c r="AN4" i="189"/>
  <c r="D45" i="204" s="1"/>
  <c r="AS4" i="132"/>
  <c r="I82" i="204" s="1"/>
  <c r="AR4" i="120"/>
  <c r="H69" i="204" s="1"/>
  <c r="AN4" i="199"/>
  <c r="D21" i="204" s="1"/>
  <c r="AN4" i="150"/>
  <c r="D161" i="204" s="1"/>
  <c r="AN4" i="9"/>
  <c r="D110" i="204" s="1"/>
  <c r="AR4" i="41"/>
  <c r="H95" i="204" s="1"/>
  <c r="AT4" i="95"/>
  <c r="J131" i="204" s="1"/>
  <c r="AT4" i="48"/>
  <c r="J106" i="204" s="1"/>
  <c r="AS4" i="159"/>
  <c r="I167" i="204" s="1"/>
  <c r="AN4" i="134"/>
  <c r="D149" i="204" s="1"/>
  <c r="AN4" i="64"/>
  <c r="D42" i="204" s="1"/>
  <c r="AT4" i="195"/>
  <c r="J181" i="204" s="1"/>
  <c r="AN4" i="109"/>
  <c r="D137" i="204" s="1"/>
  <c r="AS4" i="7"/>
  <c r="I71" i="204" s="1"/>
  <c r="AS4" i="200"/>
  <c r="I184" i="204" s="1"/>
  <c r="AR4" i="179"/>
  <c r="H107" i="204" s="1"/>
  <c r="AS4" i="181"/>
  <c r="I104" i="204" s="1"/>
  <c r="AS4" i="44"/>
  <c r="I124" i="204" s="1"/>
  <c r="AN4" i="72"/>
  <c r="D191" i="204" s="1"/>
  <c r="AT4" i="129"/>
  <c r="J99" i="204" s="1"/>
  <c r="AR4" i="23"/>
  <c r="H62" i="204" s="1"/>
  <c r="AV4" i="58"/>
  <c r="L14" i="204" s="1"/>
  <c r="AS4" i="3"/>
  <c r="I43" i="204" s="1"/>
  <c r="AR4" i="141"/>
  <c r="H154" i="204" s="1"/>
  <c r="AN4" i="142"/>
  <c r="D155" i="204" s="1"/>
  <c r="AT4" i="90"/>
  <c r="J129" i="204" s="1"/>
  <c r="AS4" i="164"/>
  <c r="I169" i="204" s="1"/>
  <c r="AS4" i="141"/>
  <c r="I154" i="204" s="1"/>
  <c r="AW4" i="139"/>
  <c r="M29" i="204" s="1"/>
  <c r="AT4" i="199"/>
  <c r="J21" i="204" s="1"/>
  <c r="AR4" i="58"/>
  <c r="H14" i="204" s="1"/>
  <c r="AN4" i="175"/>
  <c r="D39" i="204" s="1"/>
  <c r="AT4" i="192"/>
  <c r="J47" i="204" s="1"/>
  <c r="AS4" i="11"/>
  <c r="I18" i="204" s="1"/>
  <c r="AN4" i="48"/>
  <c r="D106" i="204" s="1"/>
  <c r="AN4" i="60"/>
  <c r="D197" i="204" s="1"/>
  <c r="AR4" i="148"/>
  <c r="H50" i="204" s="1"/>
  <c r="AN4" i="54"/>
  <c r="D10" i="204" s="1"/>
  <c r="AR4" i="54"/>
  <c r="H10" i="204" s="1"/>
  <c r="AR4" i="116"/>
  <c r="H59" i="204" s="1"/>
  <c r="AR4" i="143"/>
  <c r="H156" i="204" s="1"/>
  <c r="AR4" i="66"/>
  <c r="H38" i="204" s="1"/>
  <c r="AN4" i="156"/>
  <c r="D165" i="204" s="1"/>
  <c r="AN4" i="185"/>
  <c r="D178" i="204" s="1"/>
  <c r="AS4" i="178"/>
  <c r="I35" i="204" s="1"/>
  <c r="AT4" i="165"/>
  <c r="J63" i="204" s="1"/>
  <c r="AT4" i="12"/>
  <c r="J112" i="204" s="1"/>
  <c r="AR4" i="32"/>
  <c r="H80" i="204" s="1"/>
  <c r="AN4" i="149"/>
  <c r="D160" i="204" s="1"/>
  <c r="AN4" i="124"/>
  <c r="D143" i="204" s="1"/>
  <c r="AS4" i="173"/>
  <c r="I92" i="204" s="1"/>
  <c r="AS4" i="90"/>
  <c r="I129" i="204" s="1"/>
  <c r="AN4" i="86"/>
  <c r="D7" i="204" s="1"/>
  <c r="AS4" i="120"/>
  <c r="I69" i="204" s="1"/>
  <c r="AR4" i="73"/>
  <c r="H192" i="204" s="1"/>
  <c r="AN4" i="79"/>
  <c r="D70" i="204" s="1"/>
  <c r="AT4" i="116"/>
  <c r="J59" i="204" s="1"/>
  <c r="AN4" i="200"/>
  <c r="D184" i="204" s="1"/>
  <c r="AS4" i="78"/>
  <c r="I81" i="204" s="1"/>
  <c r="AR4" i="9"/>
  <c r="H110" i="204" s="1"/>
  <c r="AR4" i="166"/>
  <c r="H170" i="204" s="1"/>
  <c r="AS4" i="28"/>
  <c r="I3" i="204" s="1"/>
  <c r="AT4" i="197"/>
  <c r="J183" i="204" s="1"/>
  <c r="AR4" i="14"/>
  <c r="H56" i="204" s="1"/>
  <c r="AT4" i="135"/>
  <c r="J150" i="204" s="1"/>
  <c r="AN4" i="96"/>
  <c r="D27" i="204" s="1"/>
  <c r="AR4" i="132"/>
  <c r="H82" i="204" s="1"/>
  <c r="AS4" i="168"/>
  <c r="I172" i="204" s="1"/>
  <c r="AS4" i="58"/>
  <c r="I14" i="204" s="1"/>
  <c r="AS4" i="156"/>
  <c r="I165" i="204" s="1"/>
  <c r="AN4" i="26"/>
  <c r="D87" i="204" s="1"/>
  <c r="AS4" i="170"/>
  <c r="I173" i="204" s="1"/>
  <c r="AT4" i="161"/>
  <c r="J168" i="204" s="1"/>
  <c r="AS4" i="51"/>
  <c r="I188" i="204" s="1"/>
  <c r="AT4" i="52"/>
  <c r="J189" i="204" s="1"/>
  <c r="AS4" i="183"/>
  <c r="I177" i="204" s="1"/>
  <c r="AS4" i="80"/>
  <c r="I17" i="204" s="1"/>
  <c r="AS4" i="39"/>
  <c r="I11" i="204" s="1"/>
  <c r="AR4" i="55"/>
  <c r="H88" i="204" s="1"/>
  <c r="AT4" i="20"/>
  <c r="J117" i="204" s="1"/>
  <c r="AR4" i="154"/>
  <c r="H163" i="204" s="1"/>
  <c r="AT4" i="139"/>
  <c r="J29" i="204" s="1"/>
  <c r="AN4" i="151"/>
  <c r="D93" i="204" s="1"/>
  <c r="AN4" i="94"/>
  <c r="D130" i="204" s="1"/>
  <c r="AT4" i="159"/>
  <c r="J167" i="204" s="1"/>
  <c r="AT4" i="146"/>
  <c r="J76" i="204" s="1"/>
  <c r="AN4" i="173"/>
  <c r="D92" i="204" s="1"/>
  <c r="AR4" i="117"/>
  <c r="H142" i="204" s="1"/>
  <c r="AT4" i="127"/>
  <c r="J25" i="204" s="1"/>
  <c r="AR4" i="176"/>
  <c r="H28" i="204" s="1"/>
  <c r="AN4" i="99"/>
  <c r="D84" i="204" s="1"/>
  <c r="AR4" i="177"/>
  <c r="H176" i="204" s="1"/>
  <c r="AS4" i="149"/>
  <c r="I160" i="204" s="1"/>
  <c r="AR4" i="89"/>
  <c r="H128" i="204" s="1"/>
  <c r="AR4" i="36"/>
  <c r="H51" i="204" s="1"/>
  <c r="AT4" i="166"/>
  <c r="J170" i="204" s="1"/>
  <c r="AR4" i="125"/>
  <c r="H144" i="204" s="1"/>
  <c r="AT4" i="4"/>
  <c r="J109" i="204" s="1"/>
  <c r="AR4" i="161"/>
  <c r="H168" i="204" s="1"/>
  <c r="AT4" i="130"/>
  <c r="J147" i="204" s="1"/>
  <c r="AR4" i="131"/>
  <c r="H194" i="204" s="1"/>
  <c r="AR4" i="52"/>
  <c r="H189" i="204" s="1"/>
  <c r="AS4" i="6"/>
  <c r="I96" i="204" s="1"/>
  <c r="AN4" i="112"/>
  <c r="D64" i="204" s="1"/>
  <c r="AT4" i="57"/>
  <c r="J12" i="204" s="1"/>
  <c r="AT4" i="108"/>
  <c r="J136" i="204" s="1"/>
  <c r="AR4" i="104"/>
  <c r="H86" i="204" s="1"/>
  <c r="AN4" i="84"/>
  <c r="D16" i="204" s="1"/>
  <c r="AS4" i="160"/>
  <c r="I100" i="204" s="1"/>
  <c r="AN4" i="147"/>
  <c r="D159" i="204" s="1"/>
  <c r="AT4" i="149"/>
  <c r="J160" i="204" s="1"/>
  <c r="AT4" i="125"/>
  <c r="J144" i="204" s="1"/>
  <c r="AS4" i="122"/>
  <c r="I101" i="204" s="1"/>
  <c r="AT4" i="76"/>
  <c r="J41" i="204" s="1"/>
  <c r="AN4" i="135"/>
  <c r="D150" i="204" s="1"/>
  <c r="AR4" i="191"/>
  <c r="H91" i="204" s="1"/>
  <c r="AN4" i="196"/>
  <c r="D182" i="204" s="1"/>
  <c r="AS4" i="81"/>
  <c r="I83" i="204" s="1"/>
  <c r="AN4" i="139"/>
  <c r="D29" i="204" s="1"/>
  <c r="AR4" i="197"/>
  <c r="H183" i="204" s="1"/>
  <c r="AT4" i="147"/>
  <c r="J159" i="204" s="1"/>
  <c r="AW4" i="112"/>
  <c r="M64" i="204" s="1"/>
  <c r="AT4" i="15"/>
  <c r="J33" i="204" s="1"/>
  <c r="AR4" i="111"/>
  <c r="H138" i="204" s="1"/>
  <c r="AT4" i="145"/>
  <c r="J158" i="204" s="1"/>
  <c r="AN4" i="12"/>
  <c r="D112" i="204" s="1"/>
  <c r="AT4" i="83"/>
  <c r="J26" i="204" s="1"/>
  <c r="AN4" i="140"/>
  <c r="D103" i="204" s="1"/>
  <c r="AU4" i="24"/>
  <c r="K37" i="204" s="1"/>
  <c r="AT4" i="191"/>
  <c r="J91" i="204" s="1"/>
  <c r="AR4" i="93"/>
  <c r="H77" i="204" s="1"/>
  <c r="AS4" i="128"/>
  <c r="I146" i="204" s="1"/>
  <c r="AT4" i="92"/>
  <c r="J85" i="204" s="1"/>
  <c r="AT4" i="8"/>
  <c r="J67" i="204" s="1"/>
  <c r="AR4" i="185"/>
  <c r="H178" i="204" s="1"/>
  <c r="AS4" i="16"/>
  <c r="I114" i="204" s="1"/>
  <c r="AR4" i="29"/>
  <c r="H34" i="204" s="1"/>
  <c r="AS4" i="83"/>
  <c r="I26" i="204" s="1"/>
  <c r="AT4" i="99"/>
  <c r="J84" i="204" s="1"/>
  <c r="AT4" i="123"/>
  <c r="J78" i="204" s="1"/>
  <c r="AT4" i="154"/>
  <c r="J163" i="204" s="1"/>
  <c r="AS4" i="62"/>
  <c r="I46" i="204" s="1"/>
  <c r="AT4" i="112"/>
  <c r="J64" i="204" s="1"/>
  <c r="AR4" i="49"/>
  <c r="H186" i="204" s="1"/>
  <c r="AS4" i="107"/>
  <c r="I53" i="204" s="1"/>
  <c r="AR4" i="80"/>
  <c r="H17" i="204" s="1"/>
  <c r="AT4" i="115"/>
  <c r="J141" i="204" s="1"/>
  <c r="AW4" i="71"/>
  <c r="M48" i="204" s="1"/>
  <c r="AS4" i="142"/>
  <c r="I155" i="204" s="1"/>
  <c r="AS4" i="119"/>
  <c r="I40" i="204" s="1"/>
  <c r="AT4" i="89"/>
  <c r="J128" i="204" s="1"/>
  <c r="AT4" i="179"/>
  <c r="J107" i="204" s="1"/>
  <c r="AT4" i="71"/>
  <c r="J48" i="204" s="1"/>
  <c r="AS4" i="93"/>
  <c r="I77" i="204" s="1"/>
  <c r="AS4" i="52"/>
  <c r="I189" i="204" s="1"/>
  <c r="AN4" i="6"/>
  <c r="D96" i="204" s="1"/>
  <c r="AS4" i="167"/>
  <c r="I171" i="204" s="1"/>
  <c r="AR4" i="24"/>
  <c r="H37" i="204" s="1"/>
  <c r="AR4" i="50"/>
  <c r="H187" i="204" s="1"/>
  <c r="AN4" i="11"/>
  <c r="D18" i="204" s="1"/>
  <c r="AT4" i="98"/>
  <c r="J89" i="204" s="1"/>
  <c r="AR4" i="175"/>
  <c r="H39" i="204" s="1"/>
  <c r="AN4" i="162"/>
  <c r="D74" i="204" s="1"/>
  <c r="AS4" i="129"/>
  <c r="I99" i="204" s="1"/>
  <c r="AT4" i="80"/>
  <c r="J17" i="204" s="1"/>
  <c r="AR4" i="56"/>
  <c r="H5" i="204" s="1"/>
  <c r="AS4" i="195"/>
  <c r="I181" i="204" s="1"/>
  <c r="AT4" i="164"/>
  <c r="J169" i="204" s="1"/>
  <c r="AT4" i="33"/>
  <c r="J119" i="204" s="1"/>
  <c r="AR4" i="152"/>
  <c r="H195" i="204" s="1"/>
  <c r="AN4" i="90"/>
  <c r="D129" i="204" s="1"/>
  <c r="AT4" i="193"/>
  <c r="J79" i="204" s="1"/>
  <c r="AN4" i="61"/>
  <c r="D97" i="204" s="1"/>
  <c r="AR4" i="45"/>
  <c r="H125" i="204" s="1"/>
  <c r="AN4" i="59"/>
  <c r="D36" i="204" s="1"/>
  <c r="AN4" i="191"/>
  <c r="D91" i="204" s="1"/>
  <c r="AN4" i="164"/>
  <c r="D169" i="204" s="1"/>
  <c r="AR4" i="90"/>
  <c r="H129" i="204" s="1"/>
  <c r="AS4" i="134"/>
  <c r="I149" i="204" s="1"/>
  <c r="AR4" i="112"/>
  <c r="H64" i="204" s="1"/>
  <c r="AT4" i="122"/>
  <c r="J101" i="204" s="1"/>
  <c r="AN4" i="55"/>
  <c r="D88" i="204" s="1"/>
  <c r="AN4" i="166"/>
  <c r="D170" i="204" s="1"/>
  <c r="AR4" i="109"/>
  <c r="H137" i="204" s="1"/>
  <c r="AR4" i="145"/>
  <c r="H158" i="204" s="1"/>
  <c r="AN4" i="19"/>
  <c r="D116" i="204" s="1"/>
  <c r="AR4" i="123"/>
  <c r="H78" i="204" s="1"/>
  <c r="AR4" i="151"/>
  <c r="H93" i="204" s="1"/>
  <c r="AN4" i="57"/>
  <c r="D12" i="204" s="1"/>
  <c r="AR4" i="65"/>
  <c r="H94" i="204" s="1"/>
  <c r="AS4" i="194"/>
  <c r="I180" i="204" s="1"/>
  <c r="AT4" i="140"/>
  <c r="J103" i="204" s="1"/>
  <c r="AR4" i="134"/>
  <c r="H149" i="204" s="1"/>
  <c r="AT4" i="170"/>
  <c r="J173" i="204" s="1"/>
  <c r="AR4" i="82"/>
  <c r="H15" i="204" s="1"/>
  <c r="AT4" i="144"/>
  <c r="J157" i="204" s="1"/>
  <c r="AN4" i="163"/>
  <c r="D22" i="204" s="1"/>
  <c r="AN4" i="47"/>
  <c r="D6" i="204" s="1"/>
  <c r="AN4" i="180"/>
  <c r="D8" i="204" s="1"/>
  <c r="AS4" i="106"/>
  <c r="I55" i="204" s="1"/>
  <c r="AS4" i="74"/>
  <c r="I127" i="204" s="1"/>
  <c r="AT4" i="107"/>
  <c r="J53" i="204" s="1"/>
  <c r="AT4" i="156"/>
  <c r="J165" i="204" s="1"/>
  <c r="AT4" i="84"/>
  <c r="J16" i="204" s="1"/>
  <c r="AN4" i="10"/>
  <c r="D111" i="204" s="1"/>
  <c r="AR4" i="198"/>
  <c r="H9" i="204" s="1"/>
  <c r="AN4" i="81"/>
  <c r="D83" i="204" s="1"/>
  <c r="AT4" i="109"/>
  <c r="J137" i="204" s="1"/>
  <c r="AS4" i="101"/>
  <c r="I134" i="204" s="1"/>
  <c r="AR4" i="105"/>
  <c r="H20" i="204" s="1"/>
  <c r="AT4" i="178"/>
  <c r="J35" i="204" s="1"/>
  <c r="AN4" i="89"/>
  <c r="D128" i="204" s="1"/>
  <c r="AR4" i="174"/>
  <c r="H175" i="204" s="1"/>
  <c r="AS4" i="151"/>
  <c r="I93" i="204" s="1"/>
  <c r="AS4" i="184"/>
  <c r="I32" i="204" s="1"/>
  <c r="AS4" i="154"/>
  <c r="I163" i="204" s="1"/>
  <c r="AN4" i="144"/>
  <c r="D157" i="204" s="1"/>
  <c r="AT4" i="183"/>
  <c r="J177" i="204" s="1"/>
  <c r="AR4" i="193"/>
  <c r="H79" i="204" s="1"/>
  <c r="AN4" i="74"/>
  <c r="D127" i="204" s="1"/>
  <c r="AT4" i="155"/>
  <c r="J164" i="204" s="1"/>
  <c r="AS4" i="94"/>
  <c r="I130" i="204" s="1"/>
  <c r="AR4" i="127"/>
  <c r="H25" i="204" s="1"/>
  <c r="AN4" i="50"/>
  <c r="D187" i="204" s="1"/>
  <c r="AR4" i="110"/>
  <c r="H90" i="204" s="1"/>
  <c r="AS4" i="121"/>
  <c r="I44" i="204" s="1"/>
  <c r="AS4" i="123"/>
  <c r="I78" i="204" s="1"/>
  <c r="AS4" i="48"/>
  <c r="I106" i="204" s="1"/>
  <c r="AR4" i="79"/>
  <c r="H70" i="204" s="1"/>
  <c r="AS4" i="84"/>
  <c r="I16" i="204" s="1"/>
  <c r="AT4" i="55"/>
  <c r="J88" i="204" s="1"/>
  <c r="AT4" i="54"/>
  <c r="J10" i="204" s="1"/>
  <c r="AR4" i="181"/>
  <c r="H104" i="204" s="1"/>
  <c r="AT4" i="133"/>
  <c r="J148" i="204" s="1"/>
  <c r="AR4" i="178"/>
  <c r="H35" i="204" s="1"/>
  <c r="AS4" i="152"/>
  <c r="I195" i="204" s="1"/>
  <c r="AT4" i="120"/>
  <c r="J69" i="204" s="1"/>
  <c r="AS4" i="108"/>
  <c r="I136" i="204" s="1"/>
  <c r="AT4" i="162"/>
  <c r="J74" i="204" s="1"/>
  <c r="AN4" i="123"/>
  <c r="D78" i="204" s="1"/>
  <c r="AN4" i="172"/>
  <c r="D196" i="204" s="1"/>
  <c r="AR4" i="99"/>
  <c r="H84" i="204" s="1"/>
  <c r="AN4" i="106"/>
  <c r="D55" i="204" s="1"/>
  <c r="AT4" i="160"/>
  <c r="J100" i="204" s="1"/>
  <c r="AS4" i="172"/>
  <c r="I196" i="204" s="1"/>
  <c r="AR4" i="98"/>
  <c r="H89" i="204" s="1"/>
  <c r="AT4" i="82"/>
  <c r="J15" i="204" s="1"/>
  <c r="AS4" i="196"/>
  <c r="I182" i="204" s="1"/>
  <c r="AR4" i="184"/>
  <c r="H32" i="204" s="1"/>
  <c r="AS4" i="140"/>
  <c r="I103" i="204" s="1"/>
  <c r="E17" i="21"/>
  <c r="D17" i="195"/>
  <c r="F17" i="70"/>
  <c r="D17" i="67"/>
  <c r="E17" i="28"/>
  <c r="F17" i="20"/>
  <c r="F17" i="162"/>
  <c r="F17" i="61"/>
  <c r="F17" i="81"/>
  <c r="F17" i="93"/>
  <c r="F17" i="155"/>
  <c r="E17" i="89"/>
  <c r="D17" i="200"/>
  <c r="F17" i="48"/>
  <c r="E17" i="8"/>
  <c r="F17" i="67"/>
  <c r="D17" i="23"/>
  <c r="E17" i="188"/>
  <c r="D17" i="111"/>
  <c r="E17" i="149"/>
  <c r="F17" i="119"/>
  <c r="D17" i="103"/>
  <c r="F17" i="92"/>
  <c r="F17" i="128"/>
  <c r="E17" i="35"/>
  <c r="E17" i="118"/>
  <c r="D17" i="188"/>
  <c r="F17" i="80"/>
  <c r="E17" i="117"/>
  <c r="D17" i="41"/>
  <c r="F17" i="41"/>
  <c r="D17" i="193"/>
  <c r="F17" i="194"/>
  <c r="E17" i="167"/>
  <c r="F17" i="157"/>
  <c r="F17" i="66"/>
  <c r="D17" i="76"/>
  <c r="E17" i="97"/>
  <c r="E17" i="164"/>
  <c r="F17" i="71"/>
  <c r="F17" i="195"/>
  <c r="F17" i="142"/>
</calcChain>
</file>

<file path=xl/comments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0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1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2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3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4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5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6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7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8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19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0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2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3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4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5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6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7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8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0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1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2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3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4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5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6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7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8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comments99.xml><?xml version="1.0" encoding="utf-8"?>
<comments xmlns="http://schemas.openxmlformats.org/spreadsheetml/2006/main">
  <authors>
    <author>Remy Pauly</author>
  </authors>
  <commentList>
    <comment ref="G1" authorId="0" shapeId="0">
      <text>
        <r>
          <rPr>
            <b/>
            <sz val="9"/>
            <color indexed="81"/>
            <rFont val="Calibri"/>
            <family val="2"/>
          </rPr>
          <t>CPS HR:
Select additional percentile only if requested by client</t>
        </r>
      </text>
    </comment>
  </commentList>
</comments>
</file>

<file path=xl/sharedStrings.xml><?xml version="1.0" encoding="utf-8"?>
<sst xmlns="http://schemas.openxmlformats.org/spreadsheetml/2006/main" count="14413" uniqueCount="1013">
  <si>
    <t>Benchmark #</t>
  </si>
  <si>
    <t>Job Code</t>
  </si>
  <si>
    <t>Classification Title</t>
  </si>
  <si>
    <t># of matches</t>
  </si>
  <si>
    <t>Base Salary Minimum</t>
  </si>
  <si>
    <t>Base Salary Midpoint</t>
  </si>
  <si>
    <t>Base Salary Maximum</t>
  </si>
  <si>
    <t>LM Base Salary Minimum</t>
  </si>
  <si>
    <t>LM Base Salary Midpoint</t>
  </si>
  <si>
    <t>LM Base Salary Maximum</t>
  </si>
  <si>
    <t>Mrkt Variance from Min</t>
  </si>
  <si>
    <t>Mrkt Variance from Mid</t>
  </si>
  <si>
    <t>Mrkt Variance from Max</t>
  </si>
  <si>
    <t>Labor Market Agency</t>
  </si>
  <si>
    <t>Comparable Classification Title</t>
  </si>
  <si>
    <t>Additional %-ile</t>
  </si>
  <si>
    <t>Bandwidth</t>
  </si>
  <si>
    <t>County of Calaveras</t>
  </si>
  <si>
    <t>Accountant Auditor II</t>
  </si>
  <si>
    <t>Monthly</t>
  </si>
  <si>
    <t>County of Amador</t>
  </si>
  <si>
    <t>Accountant II</t>
  </si>
  <si>
    <t>County of El Dorado</t>
  </si>
  <si>
    <t>Accountant/Auditor</t>
  </si>
  <si>
    <t>County of Nevada</t>
  </si>
  <si>
    <t>County of San Joaquin</t>
  </si>
  <si>
    <t>County of Stanislaus</t>
  </si>
  <si>
    <t>County of Tuolumne</t>
  </si>
  <si>
    <t>County of Yolo</t>
  </si>
  <si>
    <t>Accountant Auditor I</t>
  </si>
  <si>
    <t>County of Yuba</t>
  </si>
  <si>
    <t>Accountant-Auditor II</t>
  </si>
  <si>
    <t>Total Matches</t>
  </si>
  <si>
    <t>Base Salary Medians (Min, Mid, Max)</t>
  </si>
  <si>
    <t>Base Salary Means  (Min, Mid, Max)</t>
  </si>
  <si>
    <t>Percentage Needed to Reach LM Median*</t>
  </si>
  <si>
    <t>Percentage Needed to Reach LM Mean*</t>
  </si>
  <si>
    <t>Additional Percentile (or Control Point)</t>
  </si>
  <si>
    <t xml:space="preserve">* Positive number represents client's salaries and/or benefits are below LM and need the indicated percentage to reach LM, negative number mean client is above the LM </t>
  </si>
  <si>
    <t>DEFINITIONS:</t>
  </si>
  <si>
    <t>Base Salary</t>
  </si>
  <si>
    <t>Minimum</t>
  </si>
  <si>
    <t>Minimum represents the minimum of a pay range as reported by the surveyed agency</t>
  </si>
  <si>
    <t>Midpoint</t>
  </si>
  <si>
    <t>Midpoint represents the middle number in the pay range from minimum to maximum as reported by the surveyed agency</t>
  </si>
  <si>
    <t>Maximum</t>
  </si>
  <si>
    <t>Maximum represents the maximum of a pay range as reported by the surveyed agency</t>
  </si>
  <si>
    <t>Range Bandwidth</t>
  </si>
  <si>
    <t>Range Bandwidth represents  the spread from minimum to maximum of a pay range as reported by the surveyed agency. CPS uses this to compare the client's range with market trends to optimize pay administration</t>
  </si>
  <si>
    <t>Base Salary Medians</t>
  </si>
  <si>
    <t>Base Salary Medians represent the median of salaries from all surveyed agencies in each of the category (minimum, midpoint &amp; maximum)</t>
  </si>
  <si>
    <t>Base Salary Means</t>
  </si>
  <si>
    <t>Base Salary Means represent the average of salaries from all surveyed agencies in each of the category (minimum, midpoint &amp; maximum)</t>
  </si>
  <si>
    <t>Percentage Needed to Reach LM Median</t>
  </si>
  <si>
    <t>Percentage Needed to Reach LM Median represents the percentage needed to bring client's salary to the labor market median in each category (minimum, midpoint &amp; maximum)</t>
  </si>
  <si>
    <t>Percentage Needed to Reach LM Mean</t>
  </si>
  <si>
    <t>Percentage Needed to Reach LM Mean represents the percentage needed to bring client's salary to the labor market mean in each category (minimum, midpoint &amp; maximum)</t>
  </si>
  <si>
    <t>Additional Percentile/Control Point represents the percentile of the labor market salary range (i.e. 60th, 70th, etc. designated by the client agency) and requested to be added to data set</t>
  </si>
  <si>
    <t>Accounting Technician II</t>
  </si>
  <si>
    <t>Finance Technician</t>
  </si>
  <si>
    <t>Account Clerk II</t>
  </si>
  <si>
    <t>Accounting Technician</t>
  </si>
  <si>
    <t>Administrative Analyst II</t>
  </si>
  <si>
    <t>Senior Administrative Analyst</t>
  </si>
  <si>
    <t>Management Analyst II</t>
  </si>
  <si>
    <t>Manager III</t>
  </si>
  <si>
    <t>Administrative Services Analyst-Admin</t>
  </si>
  <si>
    <t>Administrative Assistant II</t>
  </si>
  <si>
    <t>Confidential Assistant V</t>
  </si>
  <si>
    <t>Administrative Assistant</t>
  </si>
  <si>
    <t>Administrative Technician</t>
  </si>
  <si>
    <t>Administrative Compliance Analyst II</t>
  </si>
  <si>
    <t xml:space="preserve">Compliance Officer </t>
  </si>
  <si>
    <t>Sr. Administrative Analyst</t>
  </si>
  <si>
    <t>Administrative Analyst II (Prof)</t>
  </si>
  <si>
    <t>Contracts Analyst</t>
  </si>
  <si>
    <t>Manager II</t>
  </si>
  <si>
    <t>No Comparable Class</t>
  </si>
  <si>
    <t>Administrative Services Analyst-Fiscal</t>
  </si>
  <si>
    <t>Administrative Analyst - Human Services</t>
  </si>
  <si>
    <t>Administrative Services Manager II</t>
  </si>
  <si>
    <t>Administrative Supervisor</t>
  </si>
  <si>
    <t>Administrative Services Associate</t>
  </si>
  <si>
    <t>Manager I</t>
  </si>
  <si>
    <t>Associate Management Analyst</t>
  </si>
  <si>
    <t>Administrative Services Manager</t>
  </si>
  <si>
    <t>Administrative Services Officer II</t>
  </si>
  <si>
    <t>Administrative Services Assistant</t>
  </si>
  <si>
    <t>Supervising Account Administrative Clerk II</t>
  </si>
  <si>
    <t>Administrative Services Officer</t>
  </si>
  <si>
    <t>AG Biologist Weights &amp; MSRS Inspector II</t>
  </si>
  <si>
    <t>Agricultural &amp; Standards Inspector II</t>
  </si>
  <si>
    <t>AG Biologist/Standards Inspector II</t>
  </si>
  <si>
    <t>Agricultural Biologist II</t>
  </si>
  <si>
    <t>Agricultural Weights &amp; Measures Inspector II</t>
  </si>
  <si>
    <t>AG Biologist II</t>
  </si>
  <si>
    <t>AG &amp; Standards Inspector II</t>
  </si>
  <si>
    <t>AG Weights &amp; Measures Specialist II</t>
  </si>
  <si>
    <t>AG Commissioner/Dir Weights &amp; MSRS</t>
  </si>
  <si>
    <t>Agricultural Commissioner</t>
  </si>
  <si>
    <t>AG Commissioner and Sealer Weights and Measures</t>
  </si>
  <si>
    <t>Agricultural Commissioner-Sealer</t>
  </si>
  <si>
    <t>County Agricultural Commissioner and Sealer</t>
  </si>
  <si>
    <t>AG Commissioner</t>
  </si>
  <si>
    <t>AG Commissioner &amp; Sealer of Weights</t>
  </si>
  <si>
    <t>AG Commissioner/Sealer of Weights &amp; Measures</t>
  </si>
  <si>
    <t>AG Weights/Measures Technician</t>
  </si>
  <si>
    <t>Agricultural Technician/GIS Assistant</t>
  </si>
  <si>
    <t>AG Biology Technician</t>
  </si>
  <si>
    <t>Agricultural Technician</t>
  </si>
  <si>
    <t>Agricultural &amp; Standards Technician</t>
  </si>
  <si>
    <t>Agricultural Assistant II</t>
  </si>
  <si>
    <t>Agriculture Field Assistant</t>
  </si>
  <si>
    <t>AG &amp; Standards Technician</t>
  </si>
  <si>
    <t>Air Pollution Control Specialist II</t>
  </si>
  <si>
    <t>Air Pollution Inspector II</t>
  </si>
  <si>
    <t>Air Quality Specialist II</t>
  </si>
  <si>
    <t>Water/Air Quality Specialist</t>
  </si>
  <si>
    <t>Airport Manager II</t>
  </si>
  <si>
    <t>Airport Manager</t>
  </si>
  <si>
    <t>Airport Operations Supervisor</t>
  </si>
  <si>
    <t>Airport Operations Manager</t>
  </si>
  <si>
    <t>Animal Services Manager</t>
  </si>
  <si>
    <t>Animal Control Director</t>
  </si>
  <si>
    <t>Manager of Animal Services</t>
  </si>
  <si>
    <t>Supervising Animal Control Officer</t>
  </si>
  <si>
    <t>Animal Services Operations Supervisor</t>
  </si>
  <si>
    <t>Animal Control Manager</t>
  </si>
  <si>
    <t>Director of Animal Services</t>
  </si>
  <si>
    <t>Animal Care Manager</t>
  </si>
  <si>
    <t>Animal Services Officer II</t>
  </si>
  <si>
    <t>Animal Control Officer II</t>
  </si>
  <si>
    <t>Sheriffs Animal Services Officer II</t>
  </si>
  <si>
    <t>Animal Care Services Officer</t>
  </si>
  <si>
    <t>Animal Shelter Assistant</t>
  </si>
  <si>
    <t>Animal Care Technician II</t>
  </si>
  <si>
    <t>Animal Shelter Attendant</t>
  </si>
  <si>
    <t>Legal Office Assistant I</t>
  </si>
  <si>
    <t>Animal Care Specialist</t>
  </si>
  <si>
    <t>Animal Care Specialist II</t>
  </si>
  <si>
    <t>Animal Care Attendant</t>
  </si>
  <si>
    <t>Animal Care Technician</t>
  </si>
  <si>
    <t>Appraiser II</t>
  </si>
  <si>
    <t>Real Property Appraiser II</t>
  </si>
  <si>
    <t>Assessment Analyst II</t>
  </si>
  <si>
    <t>Property Tax and Accounting Analyst</t>
  </si>
  <si>
    <t>Senior Assessment Assistant</t>
  </si>
  <si>
    <t>Supervising Assessment Technician II</t>
  </si>
  <si>
    <t>Senior Assessment Technician</t>
  </si>
  <si>
    <t>Assessment Specialist</t>
  </si>
  <si>
    <t>Assessment Technician II</t>
  </si>
  <si>
    <t>Property/Evidence Technician</t>
  </si>
  <si>
    <t>Assessment Assistant II</t>
  </si>
  <si>
    <t>Assessor's Mapping Technician II</t>
  </si>
  <si>
    <t>Assessor</t>
  </si>
  <si>
    <t>Assessor/Recorder/County Clerk</t>
  </si>
  <si>
    <t>Assessor-Recorder</t>
  </si>
  <si>
    <t>Assessor/Clerk-Recorder/Registrar of Voters</t>
  </si>
  <si>
    <t>Assistant Auditor Controller</t>
  </si>
  <si>
    <t>Chief Assistant Auditor/Controller</t>
  </si>
  <si>
    <t>Assistant Auditor-Controller</t>
  </si>
  <si>
    <t>Principal Auditor-Appraiser</t>
  </si>
  <si>
    <t>Assistant Chief Probation Officer</t>
  </si>
  <si>
    <t>Chief Deputy Probation Officer</t>
  </si>
  <si>
    <t>Probation Program Manager</t>
  </si>
  <si>
    <t>Deputy Chief Probation Officer</t>
  </si>
  <si>
    <t>Assistant Clerk/Recorder</t>
  </si>
  <si>
    <t>Chief Deputy Clerk Recorder</t>
  </si>
  <si>
    <t>Assistant County Recorder Clerk</t>
  </si>
  <si>
    <t>Assistant County Clerk-Recorder</t>
  </si>
  <si>
    <t>Recorder-County Clerk Operations Manager</t>
  </si>
  <si>
    <t>Assistant County Clerk</t>
  </si>
  <si>
    <t>Deputy Clerk-Recorder/Elections</t>
  </si>
  <si>
    <t>Deputy County Clerk-Recorder</t>
  </si>
  <si>
    <t>Assistant County Administrative Officer</t>
  </si>
  <si>
    <t>Assistant Chief Administrative Officer</t>
  </si>
  <si>
    <t>Assistant Chief Executive Officer</t>
  </si>
  <si>
    <t>Assistant County Administrator</t>
  </si>
  <si>
    <t>Assistant Executive Officer/Chief Operating Officer</t>
  </si>
  <si>
    <t>Assistant Director - HHSA</t>
  </si>
  <si>
    <t>Assistant Director of Human Services</t>
  </si>
  <si>
    <t>Deputy Director of HSA</t>
  </si>
  <si>
    <t>Assistant Director</t>
  </si>
  <si>
    <t>Assistant Human Services Director</t>
  </si>
  <si>
    <t>Assistant Director Health &amp; Human Services</t>
  </si>
  <si>
    <t>Deputy Director HHS</t>
  </si>
  <si>
    <t>Assistant District Attorney</t>
  </si>
  <si>
    <t>District Attorney, Chief Assistant</t>
  </si>
  <si>
    <t>Deputy District Attorney V</t>
  </si>
  <si>
    <t>Chief Deputy District Attorney</t>
  </si>
  <si>
    <t>Auditor/Controller</t>
  </si>
  <si>
    <t>Auditor</t>
  </si>
  <si>
    <t>Auditor-Controller</t>
  </si>
  <si>
    <t>Auditor Controller</t>
  </si>
  <si>
    <t>Clerk/Auditor Controller</t>
  </si>
  <si>
    <t>Chief Financial Officer</t>
  </si>
  <si>
    <t>Behavioral Health Administrative Services Manager</t>
  </si>
  <si>
    <t>Administrative Analyst</t>
  </si>
  <si>
    <t>Behavioral Health Coordinator</t>
  </si>
  <si>
    <t>Agency/Program Manager</t>
  </si>
  <si>
    <t>Senior Administrative Services Analyst</t>
  </si>
  <si>
    <t>Board of Supervisor Member</t>
  </si>
  <si>
    <t>Board Supervisor</t>
  </si>
  <si>
    <t>Supervisor - Board of Supervisor</t>
  </si>
  <si>
    <t>Member, Board of Supervisors</t>
  </si>
  <si>
    <t>Board of Supervisors</t>
  </si>
  <si>
    <t>Supervisor</t>
  </si>
  <si>
    <t>County Supervisor</t>
  </si>
  <si>
    <t>Building Inspector II</t>
  </si>
  <si>
    <t>Business Administrator</t>
  </si>
  <si>
    <t>Fiscal Officer</t>
  </si>
  <si>
    <t>Project Administrator</t>
  </si>
  <si>
    <t>Management Services Administrator</t>
  </si>
  <si>
    <t>Business Manager</t>
  </si>
  <si>
    <t>Business Services Manager</t>
  </si>
  <si>
    <t>Finance and Administrative Supervisor</t>
  </si>
  <si>
    <t>Business Analyst II</t>
  </si>
  <si>
    <t>Business Systems Analyst II</t>
  </si>
  <si>
    <t>Information Systems Analyst II</t>
  </si>
  <si>
    <t>Software Developer/Analyst</t>
  </si>
  <si>
    <t>Business Process Analyst</t>
  </si>
  <si>
    <t>Business Systems Analyst</t>
  </si>
  <si>
    <t>Captain</t>
  </si>
  <si>
    <t>Sheriffs Captain</t>
  </si>
  <si>
    <t>Sheriff's Captain</t>
  </si>
  <si>
    <t>Case Manager II</t>
  </si>
  <si>
    <t>Crisis Services Counselor</t>
  </si>
  <si>
    <t>Psychiatric Case Manager</t>
  </si>
  <si>
    <t>Behavioral Health Worker II</t>
  </si>
  <si>
    <t>Case Manager</t>
  </si>
  <si>
    <t>Caseworker II</t>
  </si>
  <si>
    <t>Behavioral Health Case Manager II</t>
  </si>
  <si>
    <t>Chief Appraiser</t>
  </si>
  <si>
    <t>Senior Appraiser</t>
  </si>
  <si>
    <t>Principal Appraiser</t>
  </si>
  <si>
    <t>Supervising Appraiser</t>
  </si>
  <si>
    <t>Chief Building Official</t>
  </si>
  <si>
    <t>Deputy Director of Building Services - Chief Building Official</t>
  </si>
  <si>
    <t>Director of Building</t>
  </si>
  <si>
    <t>Chief of Assessment Services</t>
  </si>
  <si>
    <t>Assessment Standards Supervisor</t>
  </si>
  <si>
    <t>Assessor's Chief Mapping Technician</t>
  </si>
  <si>
    <t>Assessment Supervisor</t>
  </si>
  <si>
    <t>Chief Probation Officer</t>
  </si>
  <si>
    <t>County Probation Officer</t>
  </si>
  <si>
    <t>Clerical Assistant III</t>
  </si>
  <si>
    <t>Secretary</t>
  </si>
  <si>
    <t>Office Assistant II</t>
  </si>
  <si>
    <t>Office Assistant</t>
  </si>
  <si>
    <t>Administrative Clerk III</t>
  </si>
  <si>
    <t>General Clerk III</t>
  </si>
  <si>
    <t>Clerk/Rec/Elections Coordinator II</t>
  </si>
  <si>
    <t>Elections Supervisor</t>
  </si>
  <si>
    <t>Sr. Elections Technician</t>
  </si>
  <si>
    <t>Senior Clerk Recorder Technician</t>
  </si>
  <si>
    <t>Elections Technician Supervisor</t>
  </si>
  <si>
    <t>Staff Services Analyst</t>
  </si>
  <si>
    <t>Assessor Clerk-Recorder Specialist II</t>
  </si>
  <si>
    <t>Senior Elections Clerk</t>
  </si>
  <si>
    <t>Clinical Nurse II</t>
  </si>
  <si>
    <t>Behavioral Health Care Nurse II</t>
  </si>
  <si>
    <t>Mental Health Clinical Nurse</t>
  </si>
  <si>
    <t>Behavioral Health Nurse II</t>
  </si>
  <si>
    <t>Registered Nurse</t>
  </si>
  <si>
    <t>Psychiatric Nurse II</t>
  </si>
  <si>
    <t>Clinic Registered Nurse</t>
  </si>
  <si>
    <t>Staff Nurse</t>
  </si>
  <si>
    <t>Clinician II</t>
  </si>
  <si>
    <t>Behavioral Health Care Clinician II</t>
  </si>
  <si>
    <t>Mental Health Clinician II</t>
  </si>
  <si>
    <t>Behavioral Health Clinician II</t>
  </si>
  <si>
    <t>Code Enforcement Officer</t>
  </si>
  <si>
    <t>Code Enforcement Officer II</t>
  </si>
  <si>
    <t>Code Compliance Officer II</t>
  </si>
  <si>
    <t>Deputy Zoning Enforcement Officer</t>
  </si>
  <si>
    <t>Code Compliance Investigator II</t>
  </si>
  <si>
    <t>Community Health Assistant II</t>
  </si>
  <si>
    <t>Behavioral Health Aide</t>
  </si>
  <si>
    <t>Community Health Advocate</t>
  </si>
  <si>
    <t>Health Technician II</t>
  </si>
  <si>
    <t>Community Health Outreach Coordinator</t>
  </si>
  <si>
    <t>Community Health Worker II</t>
  </si>
  <si>
    <t>Community Health Worker</t>
  </si>
  <si>
    <t>Community Service Liaison</t>
  </si>
  <si>
    <t>Outreach Technician</t>
  </si>
  <si>
    <t>Community Health Outreach Worker</t>
  </si>
  <si>
    <t>Community Service Officer</t>
  </si>
  <si>
    <t>Community Services Officer II</t>
  </si>
  <si>
    <t>Community Services Officer</t>
  </si>
  <si>
    <t>Coroner/Public Administrator</t>
  </si>
  <si>
    <t>Supervising Public Administrator</t>
  </si>
  <si>
    <t>Corporal</t>
  </si>
  <si>
    <t>Deputy Sheriff Corporal</t>
  </si>
  <si>
    <t>Correctional Cook II</t>
  </si>
  <si>
    <t>Correctional Cook</t>
  </si>
  <si>
    <t>Cook</t>
  </si>
  <si>
    <t>Custodial Cook</t>
  </si>
  <si>
    <t>Detention Facility Cook</t>
  </si>
  <si>
    <t>Corrections Food Services Supervisor</t>
  </si>
  <si>
    <t xml:space="preserve">Correctional Corporal </t>
  </si>
  <si>
    <t>Jail Deputy Sheriff Corporal</t>
  </si>
  <si>
    <t>Correctional Officer</t>
  </si>
  <si>
    <t>Correctional Officer II</t>
  </si>
  <si>
    <t>Sheriff's Correctional Officer II</t>
  </si>
  <si>
    <t>Deputy Sheriff-Custodial</t>
  </si>
  <si>
    <t>Jail Deputy Sheriff</t>
  </si>
  <si>
    <t>Correctional Sergeant</t>
  </si>
  <si>
    <t>Sheriff's Correctional Sergeant</t>
  </si>
  <si>
    <t>Sergeant-Custodial</t>
  </si>
  <si>
    <t>Jail Sergeant</t>
  </si>
  <si>
    <t>Correctional Technician</t>
  </si>
  <si>
    <t>Correction Assistant</t>
  </si>
  <si>
    <t>Detention Aide</t>
  </si>
  <si>
    <t>Office Technician Coordinator</t>
  </si>
  <si>
    <t>Custody Support Technician</t>
  </si>
  <si>
    <t>Corrections Records Specialist I</t>
  </si>
  <si>
    <t>County Administrative Officer</t>
  </si>
  <si>
    <t>Chief Administrative Officer</t>
  </si>
  <si>
    <t>County Executive Officer</t>
  </si>
  <si>
    <t>Administrator-County</t>
  </si>
  <si>
    <t>Chief Executive Officer</t>
  </si>
  <si>
    <t>County Administrator</t>
  </si>
  <si>
    <t>County Archivist</t>
  </si>
  <si>
    <t>Archivist</t>
  </si>
  <si>
    <t>Museum Administrator</t>
  </si>
  <si>
    <t>Museum Curator</t>
  </si>
  <si>
    <t>County Clerk Recorder</t>
  </si>
  <si>
    <t>Clerk Recorder</t>
  </si>
  <si>
    <t>Recorder-Clerk</t>
  </si>
  <si>
    <t>Clerk-Recorder/Registrar of Voters</t>
  </si>
  <si>
    <t>County Clerk - Recorder</t>
  </si>
  <si>
    <t>Clerk/Auditor-Controller</t>
  </si>
  <si>
    <t>Assessor Clerk Recorder</t>
  </si>
  <si>
    <t>County Counsel</t>
  </si>
  <si>
    <t>County Librarian</t>
  </si>
  <si>
    <t>Director of Library Services</t>
  </si>
  <si>
    <t>Librarian</t>
  </si>
  <si>
    <t>County Veterans Services Officer</t>
  </si>
  <si>
    <t>Veterans Services Officer</t>
  </si>
  <si>
    <t>Veterans Service Officer</t>
  </si>
  <si>
    <t>Deputy Director Veterans Services</t>
  </si>
  <si>
    <t>Veterans' Services Officer</t>
  </si>
  <si>
    <t>Crime Scene Specialist/Property Room Manager</t>
  </si>
  <si>
    <t>Sheriff's Property/Evidence Technician Supervisor</t>
  </si>
  <si>
    <t>Evidence/Property Technician</t>
  </si>
  <si>
    <t>Evidence Technician II</t>
  </si>
  <si>
    <t>Crime Analyst Technician</t>
  </si>
  <si>
    <t>Property and Evidence Technician</t>
  </si>
  <si>
    <t>Evidence Technician</t>
  </si>
  <si>
    <t>Department Analyst</t>
  </si>
  <si>
    <t>Department Systems Analyst</t>
  </si>
  <si>
    <t>Administrative Analyst I</t>
  </si>
  <si>
    <t>Department Personnel Analyst</t>
  </si>
  <si>
    <t>Fiscal Analyst</t>
  </si>
  <si>
    <t>Deputy AG Commissioner</t>
  </si>
  <si>
    <t>Deputy AG Commissioner/Sealer of Weights, Measures</t>
  </si>
  <si>
    <t>Deputy AG Commissioner,Sealer Weights and Measures</t>
  </si>
  <si>
    <t>Deputy Agricultural Commissioner</t>
  </si>
  <si>
    <t>Deputy Agricultural Commissioner and Sealer</t>
  </si>
  <si>
    <t>Deputy AG Commissioner-Sealer</t>
  </si>
  <si>
    <t>Assistant AG &amp; Weights &amp; Measures Commissioner</t>
  </si>
  <si>
    <t>Deputy CAO-Chief Information Officer</t>
  </si>
  <si>
    <t>Information Technology Director</t>
  </si>
  <si>
    <t>Director of Information Technologies</t>
  </si>
  <si>
    <t>Chief Information Officer</t>
  </si>
  <si>
    <t>Chief Information Officer-HCS</t>
  </si>
  <si>
    <t>Deputy County Administrator</t>
  </si>
  <si>
    <t>Deputy CAO-HR/Risk Management</t>
  </si>
  <si>
    <t>Human Resources Director</t>
  </si>
  <si>
    <t>Director of Human Resources</t>
  </si>
  <si>
    <t>Human Relations Director</t>
  </si>
  <si>
    <t>Human Resources Director/Risk Manager</t>
  </si>
  <si>
    <t>Deputy Clerk of the Board</t>
  </si>
  <si>
    <t>Deputy Board Clerk II</t>
  </si>
  <si>
    <t>Deputy Clerk of the Board II</t>
  </si>
  <si>
    <t>Deputy Clerk to Board of Supervisors</t>
  </si>
  <si>
    <t>Chief Deputy Clerk of the Board</t>
  </si>
  <si>
    <t>Confidential Assistant IV</t>
  </si>
  <si>
    <t>Board Clerk II</t>
  </si>
  <si>
    <t>Senior Deputy Clerk of the Board</t>
  </si>
  <si>
    <t>Clerk of the Board of Supervisors</t>
  </si>
  <si>
    <t>Deputy County Counsel II</t>
  </si>
  <si>
    <t>Deputy County Counsel</t>
  </si>
  <si>
    <t>Attorney II - Civil</t>
  </si>
  <si>
    <t>Deputy County Counsel IV</t>
  </si>
  <si>
    <t>Assistant County Counsel</t>
  </si>
  <si>
    <t>Sr. Deputy County Counsel</t>
  </si>
  <si>
    <t>Chief Deputy County Counsel</t>
  </si>
  <si>
    <t>Deputy Director Clinical Services</t>
  </si>
  <si>
    <t>Deputy Director of Behavioral Health Fiscal and Administrative Services</t>
  </si>
  <si>
    <t>Manager of Mental Health Programs</t>
  </si>
  <si>
    <t>Deputy Director-BHS-Clinical</t>
  </si>
  <si>
    <t>Deputy Director</t>
  </si>
  <si>
    <t>HHSA Clinical Manager</t>
  </si>
  <si>
    <t>Deputy Director Public Health</t>
  </si>
  <si>
    <t>Director of Public Health</t>
  </si>
  <si>
    <t>Deputy Director of Public Health Services</t>
  </si>
  <si>
    <t>Public Health Lab Director</t>
  </si>
  <si>
    <t>Deputy Branch Director - Health and Human Services</t>
  </si>
  <si>
    <t>Deputy Director Public Works</t>
  </si>
  <si>
    <t>Deputy Director Maintenance and Operations</t>
  </si>
  <si>
    <t>Deputy Director-Public Works</t>
  </si>
  <si>
    <t>Public Works Superintendent</t>
  </si>
  <si>
    <t>Assistant Public Works Director</t>
  </si>
  <si>
    <t>Deputy Director Social Services</t>
  </si>
  <si>
    <t>Deputy Director of Social Services Finance/Facilities/Administration</t>
  </si>
  <si>
    <t>Assistant Director of Child Support Services</t>
  </si>
  <si>
    <t>Director of Social Services</t>
  </si>
  <si>
    <t>Director - Medical Social Service</t>
  </si>
  <si>
    <t>Deputy District Attorney II</t>
  </si>
  <si>
    <t>Attorney II - Criminal</t>
  </si>
  <si>
    <t>Lieutenant District Attorney</t>
  </si>
  <si>
    <t>Deputy Probation Officer II</t>
  </si>
  <si>
    <t>Probation Officer II</t>
  </si>
  <si>
    <t>Deputy Public Guardian II</t>
  </si>
  <si>
    <t>Deputy Public Conservator/Guardian Administrator II</t>
  </si>
  <si>
    <t>Deputy Public Conservator</t>
  </si>
  <si>
    <t>Conservatorship Officer</t>
  </si>
  <si>
    <t>Deputy Sheriff II</t>
  </si>
  <si>
    <t>Deputy Sheriff (Intermediate)</t>
  </si>
  <si>
    <t>Deputy Sheriff</t>
  </si>
  <si>
    <t>Deputy Treasurer Tax Collector</t>
  </si>
  <si>
    <t>Chief Deputy Treasurer/Tax Collector</t>
  </si>
  <si>
    <t>Assistant Treasurer/ Tax Collector</t>
  </si>
  <si>
    <t>Assistant Treasurer- Tax Collector</t>
  </si>
  <si>
    <t>Assistant Treasurer-Tax collector</t>
  </si>
  <si>
    <t>Manager IV</t>
  </si>
  <si>
    <t>Property Tax Supervisor</t>
  </si>
  <si>
    <t>Director Cannabis Control</t>
  </si>
  <si>
    <t>Program Manager</t>
  </si>
  <si>
    <t>Cannabis Policy and Enforcement Manager</t>
  </si>
  <si>
    <t>Director Economic &amp; Community Development</t>
  </si>
  <si>
    <t>Economic and Business Relations Manager</t>
  </si>
  <si>
    <t>Community Development Agency Director</t>
  </si>
  <si>
    <t>Economic Development Director</t>
  </si>
  <si>
    <t>Community Development Director</t>
  </si>
  <si>
    <t>Community Development &amp; Services Agency Director</t>
  </si>
  <si>
    <t>Director Emergency Services</t>
  </si>
  <si>
    <t>Sheriff Sergeant (Intermediate)</t>
  </si>
  <si>
    <t>Manager of EMS and Preparedness and Response Programs</t>
  </si>
  <si>
    <t>Deputy Director of General Services - Emergency Operations</t>
  </si>
  <si>
    <t>Director of Emergency Dispatch</t>
  </si>
  <si>
    <t>Emergency Services Manager</t>
  </si>
  <si>
    <t>Emergency Operations Manager</t>
  </si>
  <si>
    <t>Director Health &amp; Human Services Agency</t>
  </si>
  <si>
    <t>Health and Human Services Director</t>
  </si>
  <si>
    <t>Director of Health and Human Services Agency</t>
  </si>
  <si>
    <t>Health and Human Services Agency Director</t>
  </si>
  <si>
    <t>Director Health Care Services</t>
  </si>
  <si>
    <t>Managing Director of The Health Services Agency</t>
  </si>
  <si>
    <t>Human Services Director</t>
  </si>
  <si>
    <t>Director Health and Human Services</t>
  </si>
  <si>
    <t>Director of Health &amp; Human Services</t>
  </si>
  <si>
    <t>Director of Integrated Waste</t>
  </si>
  <si>
    <t>Director of Solid Waste/County Safety Officer</t>
  </si>
  <si>
    <t>Integrated Waste Manager</t>
  </si>
  <si>
    <t>Solid Waste Director</t>
  </si>
  <si>
    <t>Director, Integrated Waste Division</t>
  </si>
  <si>
    <t>Director Planning</t>
  </si>
  <si>
    <t>Planning Director</t>
  </si>
  <si>
    <t>Deputy Director of Planning</t>
  </si>
  <si>
    <t>Director of Planning and Community Development</t>
  </si>
  <si>
    <t>Director of Community Development</t>
  </si>
  <si>
    <t>Planning Manager</t>
  </si>
  <si>
    <t>Director Public Health Nursing</t>
  </si>
  <si>
    <t>Public Health Director</t>
  </si>
  <si>
    <t>Chief Deputy Director - Public Health Services</t>
  </si>
  <si>
    <t>Public Health Officer</t>
  </si>
  <si>
    <t>Director of Public Health Nursing</t>
  </si>
  <si>
    <t>Supervising Public Health Nurse II</t>
  </si>
  <si>
    <t>Director Public Works &amp; Transportation</t>
  </si>
  <si>
    <t>Director of Transportation and Public Works</t>
  </si>
  <si>
    <t>Director of Transportation</t>
  </si>
  <si>
    <t>Director Public Works</t>
  </si>
  <si>
    <t>Director of Public Works</t>
  </si>
  <si>
    <t>Public Works Director</t>
  </si>
  <si>
    <t>Director, Public Works Division</t>
  </si>
  <si>
    <t>Dispatch Clerk</t>
  </si>
  <si>
    <t>Dispatcher -Corporal</t>
  </si>
  <si>
    <t>Sheriff's Public Safety Dispatcher I</t>
  </si>
  <si>
    <t>Sheriff's Dispatcher I</t>
  </si>
  <si>
    <t>Communications Dispatcher III</t>
  </si>
  <si>
    <t>Emergency Call Taker</t>
  </si>
  <si>
    <t>Sheriff's Dispatcher Recruit</t>
  </si>
  <si>
    <t>Public Safety Dispatcher</t>
  </si>
  <si>
    <t>District Attorney</t>
  </si>
  <si>
    <t>District Attorney Investigator II</t>
  </si>
  <si>
    <t>District Attorney Investigator II (Intermediate)</t>
  </si>
  <si>
    <t>Investigator (District Attorney)</t>
  </si>
  <si>
    <t>District Attorney Investigator</t>
  </si>
  <si>
    <t>Criminal Investigator II</t>
  </si>
  <si>
    <t>DA Investigator II</t>
  </si>
  <si>
    <t>District Attorney Services Technician II</t>
  </si>
  <si>
    <t>Legal Secretary II</t>
  </si>
  <si>
    <t>Legal Office Assistant II</t>
  </si>
  <si>
    <t>Legal Technician II</t>
  </si>
  <si>
    <t>Legal Clerk IV</t>
  </si>
  <si>
    <t>Legal Assistant II</t>
  </si>
  <si>
    <t>Case Preparation Specialist</t>
  </si>
  <si>
    <t>Legal Services Specialist</t>
  </si>
  <si>
    <t>Election Clerk</t>
  </si>
  <si>
    <t>Elections Technician</t>
  </si>
  <si>
    <t>Election Technician II</t>
  </si>
  <si>
    <t>Clerk Recorder Assistant I</t>
  </si>
  <si>
    <t>Legal Clerk III</t>
  </si>
  <si>
    <t>County Clerk-Elections Technician</t>
  </si>
  <si>
    <t>Elections Aide</t>
  </si>
  <si>
    <t>Elections Clerk II</t>
  </si>
  <si>
    <t>Eligibility Specialist II</t>
  </si>
  <si>
    <t>Eligibility Worker II</t>
  </si>
  <si>
    <t>Eligibility Worker III</t>
  </si>
  <si>
    <t>Children Services Eligibility Specialist II</t>
  </si>
  <si>
    <t>Senior Eligibility Technician</t>
  </si>
  <si>
    <t>Eligibility Specialist Supervisor</t>
  </si>
  <si>
    <t>Eligibility Supervisor</t>
  </si>
  <si>
    <t>Family Services Supervisor</t>
  </si>
  <si>
    <t>Children Services Eligibility Supervisor</t>
  </si>
  <si>
    <t>Emergency Preparedness &amp; Response Manager</t>
  </si>
  <si>
    <t>Emergency Medical Services and Emergency Preparedness Supervisor</t>
  </si>
  <si>
    <t>Public Health Emergency Preparedness Coordinator</t>
  </si>
  <si>
    <t>Office of Emergency Services (OES) Coordinator</t>
  </si>
  <si>
    <t>Emergency Preparedness Program Coordinator</t>
  </si>
  <si>
    <t>Emergency Services Coordinator</t>
  </si>
  <si>
    <t>Emergency Medical Services Specialist</t>
  </si>
  <si>
    <t>Assistant Coordinator of Emergency Services</t>
  </si>
  <si>
    <t>Staff Services Coordinator</t>
  </si>
  <si>
    <t>Emergency Medical Services Coordinator</t>
  </si>
  <si>
    <t>Emergency Operations Planner</t>
  </si>
  <si>
    <t>Emergency Snow Plow Driver II</t>
  </si>
  <si>
    <t>Snow Removal Worker</t>
  </si>
  <si>
    <t>Road Maintenance Worker II</t>
  </si>
  <si>
    <t>Equipment Operator II</t>
  </si>
  <si>
    <t>Senior Road Worker</t>
  </si>
  <si>
    <t>Senior Public Works Maintenance Worker</t>
  </si>
  <si>
    <t>Employment Training Worker II</t>
  </si>
  <si>
    <t>Employment &amp; Training Worker II</t>
  </si>
  <si>
    <t>Employment and Training Worker II</t>
  </si>
  <si>
    <t>Employment Training Specialist II</t>
  </si>
  <si>
    <t>Employment Services Specialist II</t>
  </si>
  <si>
    <t>Employment &amp; Training Specialist II</t>
  </si>
  <si>
    <t>Employment Training Worker Supervisor</t>
  </si>
  <si>
    <t>Employment &amp; Training Supervisor</t>
  </si>
  <si>
    <t>Employment and Training Worker Supervisor</t>
  </si>
  <si>
    <t>Employment Training Supervisor</t>
  </si>
  <si>
    <t>Employment &amp; Social Services Program Supervisor</t>
  </si>
  <si>
    <t>Engineer Technician II</t>
  </si>
  <si>
    <t>Engineering Technician</t>
  </si>
  <si>
    <t>Engineering Technician II</t>
  </si>
  <si>
    <t>Engineering Assistant II</t>
  </si>
  <si>
    <t>Environmental Assessment &amp; Enforcement Specialist</t>
  </si>
  <si>
    <t>Environmental Health Specialist Supervisor</t>
  </si>
  <si>
    <t>Environmental Health Manager</t>
  </si>
  <si>
    <t>Environmental Management Manager</t>
  </si>
  <si>
    <t>Environmental Specialist IV</t>
  </si>
  <si>
    <t>Environmental Health Program Coordinator</t>
  </si>
  <si>
    <t>Senior Environmental Health Specialist</t>
  </si>
  <si>
    <t>Environmental Health Supervisor</t>
  </si>
  <si>
    <t>Environmental Health Specialist II</t>
  </si>
  <si>
    <t>Environmental Specialist II</t>
  </si>
  <si>
    <t>Environmental Health Specialist</t>
  </si>
  <si>
    <t>Environmental Health Technician II</t>
  </si>
  <si>
    <t>Vector Control Technician II</t>
  </si>
  <si>
    <t>Senior Community Development Technician</t>
  </si>
  <si>
    <t>Environmental Health Assistant</t>
  </si>
  <si>
    <t>Environmental Technician</t>
  </si>
  <si>
    <t>Environmental Health Technician</t>
  </si>
  <si>
    <t>Environmental Management Admin/APCO</t>
  </si>
  <si>
    <t>Director of Environmental Health</t>
  </si>
  <si>
    <t>Director of Environmental Management</t>
  </si>
  <si>
    <t>Director of Environmental Resources</t>
  </si>
  <si>
    <t>Epidemiologist</t>
  </si>
  <si>
    <t>Epidemiologist I</t>
  </si>
  <si>
    <t>Public Health Epidemiologist</t>
  </si>
  <si>
    <t>Equipment Services Center Superintendent</t>
  </si>
  <si>
    <t>Fleet Superintendent</t>
  </si>
  <si>
    <t>Fleet Services Manager</t>
  </si>
  <si>
    <t>Public Works Maintenance Manager</t>
  </si>
  <si>
    <t>Heavy Equipment Maintenance Supervisor</t>
  </si>
  <si>
    <t>Fleet Manager</t>
  </si>
  <si>
    <t>Fleet Services Superintendent</t>
  </si>
  <si>
    <t>Executive Director CMCAA</t>
  </si>
  <si>
    <t>Executive Director First 5</t>
  </si>
  <si>
    <t>First 5 San Joaquin Executive Director</t>
  </si>
  <si>
    <t>Deputy Director, First 5</t>
  </si>
  <si>
    <t>First 5 Yuba Commission Executive Director</t>
  </si>
  <si>
    <t>Facilities Maintenance &amp; Grounds Manager</t>
  </si>
  <si>
    <t>Facilities &amp; Projects Manager</t>
  </si>
  <si>
    <t>Facilities Division Manager</t>
  </si>
  <si>
    <t>Facilities Maintenance and Grounds Supervisor</t>
  </si>
  <si>
    <t>Maintenance Superintendent</t>
  </si>
  <si>
    <t>Facilities Manager</t>
  </si>
  <si>
    <t>Facilities Superintendent</t>
  </si>
  <si>
    <t>Facilities Maintenance Engineer</t>
  </si>
  <si>
    <t>Facilities &amp; Project Specialist</t>
  </si>
  <si>
    <t>Facilities Operations Technician</t>
  </si>
  <si>
    <t>Building Maintenance Specialist</t>
  </si>
  <si>
    <t>Office Building Engineer</t>
  </si>
  <si>
    <t>Maintenance Engineer III</t>
  </si>
  <si>
    <t>Senior Facilities Maintenance Worker</t>
  </si>
  <si>
    <t>Facilities Services Coordinator</t>
  </si>
  <si>
    <t>Building Maintenance Technician - HVAC</t>
  </si>
  <si>
    <t>Facilities Maintenance Worker II</t>
  </si>
  <si>
    <t>Building Maintenance Worker II</t>
  </si>
  <si>
    <t>Building Maintenance Worker</t>
  </si>
  <si>
    <t>Maintenance Worker</t>
  </si>
  <si>
    <t>Senior Custodian</t>
  </si>
  <si>
    <t>Parks and Facilities Worker II</t>
  </si>
  <si>
    <t>Building Maintenance Technician II</t>
  </si>
  <si>
    <t>Facilities Supervisor</t>
  </si>
  <si>
    <t>Senior Building Maintenance Worker</t>
  </si>
  <si>
    <t>Facilities Operations Supervisor</t>
  </si>
  <si>
    <t>Supervising Building Maintenance Specialist</t>
  </si>
  <si>
    <t>Building Services Supervisor</t>
  </si>
  <si>
    <t>Facilities Maintenance Supervisor</t>
  </si>
  <si>
    <t>Supervising Parks and Facilities</t>
  </si>
  <si>
    <t>Building and Grounds Supervisor</t>
  </si>
  <si>
    <t>Fire Prevention Inspector</t>
  </si>
  <si>
    <t>Sr. Defensible Space Inspector</t>
  </si>
  <si>
    <t>Lead Defensible Space Inspector</t>
  </si>
  <si>
    <t>Fire Prevention Specialist II</t>
  </si>
  <si>
    <t>Fire Prevention Inspector II</t>
  </si>
  <si>
    <t>Fire Prevention Officer</t>
  </si>
  <si>
    <t>Fiscal Services Manager</t>
  </si>
  <si>
    <t>Fiscal Operations Services Supervisor</t>
  </si>
  <si>
    <t>Fiscal Supervisor</t>
  </si>
  <si>
    <t>GIS Coordinator</t>
  </si>
  <si>
    <t>Geographic Information Systems Coordinator</t>
  </si>
  <si>
    <t>GIS Analyst II</t>
  </si>
  <si>
    <t>Geographic Information Systems Program Manager</t>
  </si>
  <si>
    <t>Graphic Information Systems Coordinator</t>
  </si>
  <si>
    <t>GIS Technician II</t>
  </si>
  <si>
    <t>Geographic Information Systems Technician II</t>
  </si>
  <si>
    <t>Geographic Information Systems Specialist II</t>
  </si>
  <si>
    <t>GIS Specialist II</t>
  </si>
  <si>
    <t>Groundskeeper</t>
  </si>
  <si>
    <t>Grounds Maintenance Worker I</t>
  </si>
  <si>
    <t>Building and Grounds Worker I</t>
  </si>
  <si>
    <t>Groundskeeper II</t>
  </si>
  <si>
    <t>Health Education Program Manager</t>
  </si>
  <si>
    <t>Supervising Health Education Coordinator</t>
  </si>
  <si>
    <t>Health Education Coordinator</t>
  </si>
  <si>
    <t>Program Coordinator-PH Education</t>
  </si>
  <si>
    <t>Health Education Supervisor</t>
  </si>
  <si>
    <t>Health Education Specialist II</t>
  </si>
  <si>
    <t>Health Educator II</t>
  </si>
  <si>
    <t>Health Educator</t>
  </si>
  <si>
    <t>Health Education Specialist</t>
  </si>
  <si>
    <t>Public Health Education Associate II</t>
  </si>
  <si>
    <t>HHSA Fiscal Administrator</t>
  </si>
  <si>
    <t>Fiscal Administration Manager</t>
  </si>
  <si>
    <t>Chief Fiscal/Administrative Officer</t>
  </si>
  <si>
    <t>Agency Fiscal Officer</t>
  </si>
  <si>
    <t>Fiscal Administrative Officer</t>
  </si>
  <si>
    <t>HHS Financial Officer</t>
  </si>
  <si>
    <t>HHSA Program Manager</t>
  </si>
  <si>
    <t>MHSA Program Coordinator</t>
  </si>
  <si>
    <t>HHSA Program Coordinator</t>
  </si>
  <si>
    <t>HHS Program Manager II</t>
  </si>
  <si>
    <t>Housing &amp; Community Programs Manager</t>
  </si>
  <si>
    <t>Housing Program Coordinator</t>
  </si>
  <si>
    <t>Senior Housing Rehabilitation Specialist</t>
  </si>
  <si>
    <t>Homeless Services Program Coordinator</t>
  </si>
  <si>
    <t>Human Resources Analyst</t>
  </si>
  <si>
    <t>Human Resources Specialist</t>
  </si>
  <si>
    <t>Sr. Human Resources Analyst</t>
  </si>
  <si>
    <t>Employee Relations Analyst II or III</t>
  </si>
  <si>
    <t>Human Resources Analyst II</t>
  </si>
  <si>
    <t>Human Resources Manager</t>
  </si>
  <si>
    <t>Human Resources Program Assistant II</t>
  </si>
  <si>
    <t>Human Resources Technician</t>
  </si>
  <si>
    <t>Management Technician</t>
  </si>
  <si>
    <t>Administrative Assistant I</t>
  </si>
  <si>
    <t>Human Resources Technician II</t>
  </si>
  <si>
    <t>Sheriff's Human Resources Technician</t>
  </si>
  <si>
    <t>Assistant Human Resources Analyst</t>
  </si>
  <si>
    <t>Integrated Waste Engineer</t>
  </si>
  <si>
    <t>Integrated Waste Equipment Operator</t>
  </si>
  <si>
    <t>Landfill Equipment Operator II</t>
  </si>
  <si>
    <t>Integrated Waste Gatekeeper</t>
  </si>
  <si>
    <t>Environmental Resources Aide</t>
  </si>
  <si>
    <t>Solid Waste Attendant</t>
  </si>
  <si>
    <t>Integrated Waste HH Haz Wst Technician</t>
  </si>
  <si>
    <t>Solid Waste Program Specialist</t>
  </si>
  <si>
    <t>Hazmat/Recycling Technician</t>
  </si>
  <si>
    <t>Hazardous Waste Specialist</t>
  </si>
  <si>
    <t>Hazardous Waste Material Specialist II</t>
  </si>
  <si>
    <t>Hazard Material Specialist I</t>
  </si>
  <si>
    <t>Hazardous Materials Specialist II</t>
  </si>
  <si>
    <t>Solid Waste Program Manager</t>
  </si>
  <si>
    <t>Solid Waste Operations Manager</t>
  </si>
  <si>
    <t>Waste Management Operations Manager</t>
  </si>
  <si>
    <t>Integrated Waste Operations Foreman</t>
  </si>
  <si>
    <t>Solid Waste Technician</t>
  </si>
  <si>
    <t>Waste Management Technician II</t>
  </si>
  <si>
    <t>Landfill Maintenance Technician II</t>
  </si>
  <si>
    <t>Landfill Lead Worker</t>
  </si>
  <si>
    <t>Solid Waste Technician II</t>
  </si>
  <si>
    <t>Waste Reduction/Recycling Specialist</t>
  </si>
  <si>
    <t>Integrated Waste Operations Supervisor</t>
  </si>
  <si>
    <t>Supervising Waste Specialist</t>
  </si>
  <si>
    <t>Solid Waste Recovery Supervisor</t>
  </si>
  <si>
    <t>Waste Reduction/Recycling Coordinator</t>
  </si>
  <si>
    <t>Integrated Waste Worker II</t>
  </si>
  <si>
    <t>Solid Waste Recovery Worker</t>
  </si>
  <si>
    <t>Waste Facility Worker</t>
  </si>
  <si>
    <t>Investigative Assistant</t>
  </si>
  <si>
    <t>District Attorney Investigative Assistant II</t>
  </si>
  <si>
    <t>Public Defender Investigative Assistant</t>
  </si>
  <si>
    <t>IT Security Analyst</t>
  </si>
  <si>
    <t>Information Security Analyst</t>
  </si>
  <si>
    <t>IT Security Administrator</t>
  </si>
  <si>
    <t>Information Technology Manager- County Info Sec Officer</t>
  </si>
  <si>
    <t>Information Technology Analyst II</t>
  </si>
  <si>
    <t>IT Support Technician II</t>
  </si>
  <si>
    <t>Information Systems Technician II</t>
  </si>
  <si>
    <t>IT Technician II</t>
  </si>
  <si>
    <t>Computer Service Technician II</t>
  </si>
  <si>
    <t>Application Specialist II</t>
  </si>
  <si>
    <t>Information Technology Assistant</t>
  </si>
  <si>
    <t>Information Technology Support Technician II</t>
  </si>
  <si>
    <t>Lead Custodian</t>
  </si>
  <si>
    <t>Custodian II</t>
  </si>
  <si>
    <t>Sr. Custodian</t>
  </si>
  <si>
    <t>Lead Housekeeper</t>
  </si>
  <si>
    <t>Lead Housekeeping Worker</t>
  </si>
  <si>
    <t>Custodial Supervisor</t>
  </si>
  <si>
    <t>Legal Clerk II</t>
  </si>
  <si>
    <t>Legal Process Clerk II</t>
  </si>
  <si>
    <t>Library Assistant</t>
  </si>
  <si>
    <t>Library Assistant II</t>
  </si>
  <si>
    <t>Library Assistant I</t>
  </si>
  <si>
    <t>Jail Librarian</t>
  </si>
  <si>
    <t>Library Technician</t>
  </si>
  <si>
    <t>Library Branch Assistant</t>
  </si>
  <si>
    <t>Library Program Coordinator</t>
  </si>
  <si>
    <t>Library Literacy Program Coordinator</t>
  </si>
  <si>
    <t>Library Circulation Supervisor</t>
  </si>
  <si>
    <t>Licensed Clinical Social Worker</t>
  </si>
  <si>
    <t>Social Worker IV</t>
  </si>
  <si>
    <t>Social Work Clinician B</t>
  </si>
  <si>
    <t>Behavioral Health Clinical Supervisor II</t>
  </si>
  <si>
    <t>Clinical Social Worker II</t>
  </si>
  <si>
    <t>Lieutenant</t>
  </si>
  <si>
    <t>Sheriff's Lieutenant</t>
  </si>
  <si>
    <t>Lieutenant - Sheriff</t>
  </si>
  <si>
    <t>Literacy Community Liaison</t>
  </si>
  <si>
    <t>Library Literacy Program Assistant</t>
  </si>
  <si>
    <t>Early Childhood Literacy Specialist</t>
  </si>
  <si>
    <t>Literacy Program Coordinator</t>
  </si>
  <si>
    <t>Mechanic II</t>
  </si>
  <si>
    <t>Power Equipment Mechanic II</t>
  </si>
  <si>
    <t>Equipment Mechanic II</t>
  </si>
  <si>
    <t>Automotive Mechanic</t>
  </si>
  <si>
    <t>Maintenance Mechanic</t>
  </si>
  <si>
    <t>Senior Equipment Technician</t>
  </si>
  <si>
    <t>Fleet Services Operations &amp; Maintenance Technician</t>
  </si>
  <si>
    <t>Heavy Equipment Mechanic</t>
  </si>
  <si>
    <t>Medical Billing Specialist II</t>
  </si>
  <si>
    <t>Finance Assistant Senior</t>
  </si>
  <si>
    <t>Medical Billing Technician</t>
  </si>
  <si>
    <t>Senior Health Technician</t>
  </si>
  <si>
    <t>Patient Financial Services Supervisor</t>
  </si>
  <si>
    <t>Medical Biller II</t>
  </si>
  <si>
    <t>Senior Medical Records and Billing Technician</t>
  </si>
  <si>
    <t>Medical Records Technician</t>
  </si>
  <si>
    <t>Medical/Psychiatric Records Clerk</t>
  </si>
  <si>
    <t>Medical Records Technician II</t>
  </si>
  <si>
    <t>Medical Records Clerk</t>
  </si>
  <si>
    <t>Medical Records and Billing Technician</t>
  </si>
  <si>
    <t>Medical Records Specialist</t>
  </si>
  <si>
    <t>MHSA Support Services Supervisor</t>
  </si>
  <si>
    <t>Care Management Supervisor</t>
  </si>
  <si>
    <t>Mental Health Support Services Coordinator</t>
  </si>
  <si>
    <t>Mental Health Services Act (MHSA) Programs Coordinator</t>
  </si>
  <si>
    <t>Support Services Supervisor</t>
  </si>
  <si>
    <t>Network Specialist II</t>
  </si>
  <si>
    <t>Information Systems Specialist</t>
  </si>
  <si>
    <t>IT Specialist II-Server Administration</t>
  </si>
  <si>
    <t>Network Systems Analyst I</t>
  </si>
  <si>
    <t>Information Systems Specialist  II</t>
  </si>
  <si>
    <t>Software Developer II</t>
  </si>
  <si>
    <t>Network Analyst II</t>
  </si>
  <si>
    <t>Network Systems Specialist II</t>
  </si>
  <si>
    <t>Network Specialist Manager</t>
  </si>
  <si>
    <t>Web Programmer/Developer</t>
  </si>
  <si>
    <t>IT Analyst II-Network &amp; Administration</t>
  </si>
  <si>
    <t>Information Systems Manager I</t>
  </si>
  <si>
    <t>Information Systems Manager</t>
  </si>
  <si>
    <t>Information Technology Manager</t>
  </si>
  <si>
    <t>Occupational Health Therapist II</t>
  </si>
  <si>
    <t>Occupational Therapist</t>
  </si>
  <si>
    <t>Supervising Occupational/Physical Therapist</t>
  </si>
  <si>
    <t>Physical/Occupational Therapist</t>
  </si>
  <si>
    <t>Occupational Therapist - Clinical Specialist</t>
  </si>
  <si>
    <t>Chief Physical Occupational Therapist</t>
  </si>
  <si>
    <t>Office Technician II</t>
  </si>
  <si>
    <t>Office Technician</t>
  </si>
  <si>
    <t>Senior Office Assistant</t>
  </si>
  <si>
    <t>Office Assistant Specialist</t>
  </si>
  <si>
    <t>Administrative Secretary</t>
  </si>
  <si>
    <t>Office Support Specialist</t>
  </si>
  <si>
    <t>Office Specialist</t>
  </si>
  <si>
    <t>Paralegal</t>
  </si>
  <si>
    <t>Paralegal (CC)</t>
  </si>
  <si>
    <t>Paralegal II</t>
  </si>
  <si>
    <t>Legal Secretary II C</t>
  </si>
  <si>
    <t>Executive Legal Assistant</t>
  </si>
  <si>
    <t>Paralegal Criminal</t>
  </si>
  <si>
    <t>Paralegal I</t>
  </si>
  <si>
    <t>Senior Legal Assistant</t>
  </si>
  <si>
    <t>Permit Technician II</t>
  </si>
  <si>
    <t>Development Technician II</t>
  </si>
  <si>
    <t>Permit Processing Technician</t>
  </si>
  <si>
    <t>Property Technician</t>
  </si>
  <si>
    <t>Account Clerk III</t>
  </si>
  <si>
    <t>Permit Counter Technician II</t>
  </si>
  <si>
    <t>Permit Technician</t>
  </si>
  <si>
    <t>Physical Therapist</t>
  </si>
  <si>
    <t>Physical/Occupational Therapist II</t>
  </si>
  <si>
    <t>Calaveras County</t>
  </si>
  <si>
    <t>Planner II</t>
  </si>
  <si>
    <t>Associate Planner</t>
  </si>
  <si>
    <t>Plans Examiner II</t>
  </si>
  <si>
    <t>Building Plans Examiner</t>
  </si>
  <si>
    <t>Plan Check Engineer II</t>
  </si>
  <si>
    <t>Plan Check Engineer</t>
  </si>
  <si>
    <t>Plan Checker II</t>
  </si>
  <si>
    <t>Principal Administrative Analyst</t>
  </si>
  <si>
    <t>Management Analyst III - Confidential</t>
  </si>
  <si>
    <t>Principal Management Analyst</t>
  </si>
  <si>
    <t>Probation Technician</t>
  </si>
  <si>
    <t>Probation Aide</t>
  </si>
  <si>
    <t>Probation Assistant</t>
  </si>
  <si>
    <t>Probation Assistant I</t>
  </si>
  <si>
    <t>Program Coordinator II</t>
  </si>
  <si>
    <t>Program Coordinator</t>
  </si>
  <si>
    <t>Project Coordinator</t>
  </si>
  <si>
    <t>Program Specialist</t>
  </si>
  <si>
    <t>Program Supervisor</t>
  </si>
  <si>
    <t>Psychiatric Technician II</t>
  </si>
  <si>
    <t>Psychiatric Technician</t>
  </si>
  <si>
    <t>Psychiatric Health Specialist II</t>
  </si>
  <si>
    <t>Psychiatrist</t>
  </si>
  <si>
    <t>Psychiatrist II</t>
  </si>
  <si>
    <t>Staff Psychiatrist</t>
  </si>
  <si>
    <t>Psychiatrist-Board Certified</t>
  </si>
  <si>
    <t>Public Access TV Manager</t>
  </si>
  <si>
    <t>Media &amp; Community Relations Coordinator</t>
  </si>
  <si>
    <t>Public Access TV Program Coordinator</t>
  </si>
  <si>
    <t>Media &amp; Community Relations Specialist</t>
  </si>
  <si>
    <t>Public Authority Manager</t>
  </si>
  <si>
    <t>Public Health Nurse II</t>
  </si>
  <si>
    <t>Public Health Nurse</t>
  </si>
  <si>
    <t>Public Works Analyst II</t>
  </si>
  <si>
    <t>Administrative Services Analyst</t>
  </si>
  <si>
    <t>Public Works Inspector II</t>
  </si>
  <si>
    <t>Public Works Inspector</t>
  </si>
  <si>
    <t>Construction Inspector</t>
  </si>
  <si>
    <t>Public Works Project Manager</t>
  </si>
  <si>
    <t>Public Works Senior Project Manager</t>
  </si>
  <si>
    <t>Public Works Manager II</t>
  </si>
  <si>
    <t>Project Manager</t>
  </si>
  <si>
    <t>Quality Management Specialist</t>
  </si>
  <si>
    <t>Utilization &amp; Quality Management Coordinator</t>
  </si>
  <si>
    <t>Behavioral Health Quality Assurance Manager</t>
  </si>
  <si>
    <t>Quality Improvement Coordinator</t>
  </si>
  <si>
    <t>QCC Program Officer</t>
  </si>
  <si>
    <t>Recorder Clerk II</t>
  </si>
  <si>
    <t>Recorder Document Examiner/Indexer II</t>
  </si>
  <si>
    <t>Clerk Recorder Assistant II</t>
  </si>
  <si>
    <t>Recordable Documents Examiner</t>
  </si>
  <si>
    <t>Recordable Documents Examiner II</t>
  </si>
  <si>
    <t>Assessor Clerk-Recorder Assistant II</t>
  </si>
  <si>
    <t>Records Manager</t>
  </si>
  <si>
    <t>Records and Volunteer Administrator</t>
  </si>
  <si>
    <t>Recorder-Clerk Services Supervisor</t>
  </si>
  <si>
    <t>Records Supervisor</t>
  </si>
  <si>
    <t>Supervising Legal Clerk II</t>
  </si>
  <si>
    <t>Vital Records Deputy Registrar</t>
  </si>
  <si>
    <t>Road Maintenance Operations Supervisor</t>
  </si>
  <si>
    <t xml:space="preserve">Public Works Maintenance Supervisor </t>
  </si>
  <si>
    <t>Highway Maintenance Supervisor</t>
  </si>
  <si>
    <t>Road Supervisor</t>
  </si>
  <si>
    <t>Utility District Maintenance Supervisor</t>
  </si>
  <si>
    <t>Senior Road Maintenance Worker</t>
  </si>
  <si>
    <t>Road Services Supervisor</t>
  </si>
  <si>
    <t>Public Works Maintenance Worker II</t>
  </si>
  <si>
    <t>Highway Maintenance Worker II</t>
  </si>
  <si>
    <t>Utility District Worker II</t>
  </si>
  <si>
    <t>Road Maintenance Worker</t>
  </si>
  <si>
    <t>Road Superintendent</t>
  </si>
  <si>
    <t>Public Works Maintenance Superintendent</t>
  </si>
  <si>
    <t>Traffic Superintendent</t>
  </si>
  <si>
    <t>Road Services Manager</t>
  </si>
  <si>
    <t>Utility District Superintendent</t>
  </si>
  <si>
    <t>Safety &amp; Training Specialist</t>
  </si>
  <si>
    <t>Risk Analyst II</t>
  </si>
  <si>
    <t>Safety Officer</t>
  </si>
  <si>
    <t>Manager II- Safety</t>
  </si>
  <si>
    <t>Risk Manager/Safety Officer</t>
  </si>
  <si>
    <t>Human Resources Training Analyst II</t>
  </si>
  <si>
    <t>Screener-Housing Program</t>
  </si>
  <si>
    <t>Housing Program Specialist II</t>
  </si>
  <si>
    <t>Social Services Screener</t>
  </si>
  <si>
    <t>Eligibility Screener</t>
  </si>
  <si>
    <t>Senior Code Enforcement Officer</t>
  </si>
  <si>
    <t>Code Enforcement Supervisor</t>
  </si>
  <si>
    <t>Senior Code Compliance Officer</t>
  </si>
  <si>
    <t>Zoning Enforcement Officer</t>
  </si>
  <si>
    <t>Sergeant</t>
  </si>
  <si>
    <t>Sheriff's Sergeant (Intermediate)</t>
  </si>
  <si>
    <t>Sheriff's Sergeant</t>
  </si>
  <si>
    <t>Sheriff Sergeant</t>
  </si>
  <si>
    <t>Sheriff</t>
  </si>
  <si>
    <t>Sheriff-Coroner</t>
  </si>
  <si>
    <t>Sheriff/Coroner/Public Administrator</t>
  </si>
  <si>
    <t>Sheriff-Coroner-Public Administrator</t>
  </si>
  <si>
    <t>Sheriff Recruit</t>
  </si>
  <si>
    <t>Deputy Sheriff Trainee</t>
  </si>
  <si>
    <t>Deputy Sheriff Recruit</t>
  </si>
  <si>
    <t>Deputy Sheriff Recruit-Trainee</t>
  </si>
  <si>
    <t>Sheriff Service Technician II</t>
  </si>
  <si>
    <t>Sheriff's Service Technician</t>
  </si>
  <si>
    <t>Sheriff's Technician II</t>
  </si>
  <si>
    <t>Sheriffs Materiel Specialist II</t>
  </si>
  <si>
    <t>Sheriff's Support Services Supervisor</t>
  </si>
  <si>
    <t>Sheriff's Clerk II</t>
  </si>
  <si>
    <t>Sheriff's Records Clerk</t>
  </si>
  <si>
    <t>Social Services Aide</t>
  </si>
  <si>
    <t>Social Service Aide</t>
  </si>
  <si>
    <t>Social Services Assistant</t>
  </si>
  <si>
    <t xml:space="preserve">Social Worker Assistant </t>
  </si>
  <si>
    <t>Program Aide</t>
  </si>
  <si>
    <t>Social Services Supervisor II</t>
  </si>
  <si>
    <t>Social Worker Supervisor I</t>
  </si>
  <si>
    <t>Social Worker Supervisor II</t>
  </si>
  <si>
    <t>Social Services Supervisor</t>
  </si>
  <si>
    <t>Social Worker II</t>
  </si>
  <si>
    <t>Social Worker</t>
  </si>
  <si>
    <t>Staff Services Analyst II</t>
  </si>
  <si>
    <t>Supervising Staff Services Analyst</t>
  </si>
  <si>
    <t>HSA Staff Analyst I</t>
  </si>
  <si>
    <t>Staff Services Specialist</t>
  </si>
  <si>
    <t>Staff Services Technician</t>
  </si>
  <si>
    <t>Substance Use Disorder Counselor II</t>
  </si>
  <si>
    <t>Behavioral Health Care Counselor II</t>
  </si>
  <si>
    <t>Care Management Counselor II</t>
  </si>
  <si>
    <t>Substance Abuse Counselor II</t>
  </si>
  <si>
    <t>Behavioral Health Specialist II</t>
  </si>
  <si>
    <t>Behavioral Health Recovery Counselor II</t>
  </si>
  <si>
    <t>Supervising Building Inspector</t>
  </si>
  <si>
    <t>Building Inspector Supervisor</t>
  </si>
  <si>
    <t>Building Inspection Supervisor</t>
  </si>
  <si>
    <t>Supervising Building Inspector/Plans Examiner</t>
  </si>
  <si>
    <t>Senior Building Inspector</t>
  </si>
  <si>
    <t>Supervising Building Craftsmechanic</t>
  </si>
  <si>
    <t>Supervising Building Official</t>
  </si>
  <si>
    <t>Supervising Clinician</t>
  </si>
  <si>
    <t>Behavioral Health Care Supervisor (Alcohol/Drug Services)</t>
  </si>
  <si>
    <t>Behavioral Health Clinical Supervisor I</t>
  </si>
  <si>
    <t>Chief Mental Health Clinician</t>
  </si>
  <si>
    <t>Behavioral Health Program Supervisor</t>
  </si>
  <si>
    <t>Supervising Deputy Probation Officer</t>
  </si>
  <si>
    <t>Probation Unit Supervisor</t>
  </si>
  <si>
    <t>Supervising Probation Officer</t>
  </si>
  <si>
    <t>Supervising Plans Examiner</t>
  </si>
  <si>
    <t>Senior Plan Check Engineer</t>
  </si>
  <si>
    <t>Principal Plans Examiner</t>
  </si>
  <si>
    <t>Supervising Substance Use Disorder Counselor</t>
  </si>
  <si>
    <t>Substance Abuse Program Supervisor</t>
  </si>
  <si>
    <t>Senior Substance Abuse Counselor</t>
  </si>
  <si>
    <t>System Support Technician</t>
  </si>
  <si>
    <t>Systems Support Analyst</t>
  </si>
  <si>
    <t>System Support Analyst</t>
  </si>
  <si>
    <t xml:space="preserve">Human Services Specialist II </t>
  </si>
  <si>
    <t>Office Systems Specialist</t>
  </si>
  <si>
    <t>Systems Technician II</t>
  </si>
  <si>
    <t>Services Support Assistant II</t>
  </si>
  <si>
    <t>Technical Support Specialist II</t>
  </si>
  <si>
    <t>Tax Technician II</t>
  </si>
  <si>
    <t>Finance Assistant II</t>
  </si>
  <si>
    <t>Revenue Recovery Officer II</t>
  </si>
  <si>
    <t>Accounting Technician I</t>
  </si>
  <si>
    <t>Collector</t>
  </si>
  <si>
    <t>Fiscal Technician</t>
  </si>
  <si>
    <t>Technical Training Specialist</t>
  </si>
  <si>
    <t>Training and Organizational Development Specialist</t>
  </si>
  <si>
    <t>Training Coordinator</t>
  </si>
  <si>
    <t>Transportation Officer</t>
  </si>
  <si>
    <t>Transportation Officer - EH</t>
  </si>
  <si>
    <t>Transportation Worker</t>
  </si>
  <si>
    <t>Treasurer/Tax Collector</t>
  </si>
  <si>
    <t>Treasurer-Tax Collector</t>
  </si>
  <si>
    <t>Undersheriff</t>
  </si>
  <si>
    <t>Undersheriff-Coroner</t>
  </si>
  <si>
    <t>Veteran's Service Representative</t>
  </si>
  <si>
    <t>Veterans Service Representative II</t>
  </si>
  <si>
    <t>Veteran's Services Representative II</t>
  </si>
  <si>
    <t>Veterans Service Representative</t>
  </si>
  <si>
    <t>Victim Witness Advocate II</t>
  </si>
  <si>
    <t>Victim/Witness Advocate</t>
  </si>
  <si>
    <t>Victim Witness Program Specialist</t>
  </si>
  <si>
    <t>Victim Advocate II</t>
  </si>
  <si>
    <t>Victim Witness Advocate</t>
  </si>
  <si>
    <t>Victim Services Program Assistant</t>
  </si>
  <si>
    <t>Victim Witness Coordinator</t>
  </si>
  <si>
    <t>Victim Witness Program Coordinator</t>
  </si>
  <si>
    <t>Senior Victim/Witness Advocate</t>
  </si>
  <si>
    <t>Victim Witness Advocate Supervisor</t>
  </si>
  <si>
    <t>Victim Services Supervisor</t>
  </si>
  <si>
    <t>Victim Witness Services Supervisor</t>
  </si>
  <si>
    <t>Victim Services Program Manager</t>
  </si>
  <si>
    <t>Victim Witness Program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</si>
</sst>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7" formatCode="&quot;$&quot;#,##0.00_);\(&quot;$&quot;#,##0.00\)"/>
    <numFmt numFmtId="164" formatCode="&quot;$&quot;#,##0.00"/>
    <numFmt numFmtId="165" formatCode="&quot;$&quot;#,##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sz val="10"/>
      <name val="Calibri"/>
      <family val="2"/>
    </font>
    <font>
      <b/>
      <sz val="14"/>
      <color rgb="FFFFFFFF"/>
      <name val="Calibri"/>
      <family val="2"/>
    </font>
    <font>
      <b/>
      <sz val="14"/>
      <color theme="0"/>
      <name val="Calibri"/>
      <family val="2"/>
    </font>
    <font>
      <sz val="14"/>
      <color rgb="FF000000"/>
      <name val="Calibri"/>
      <family val="2"/>
    </font>
    <font>
      <vertAlign val="superscript"/>
      <sz val="10"/>
      <name val="Calibri"/>
      <family val="2"/>
    </font>
    <font>
      <sz val="12"/>
      <name val="Calibri"/>
      <family val="2"/>
    </font>
    <font>
      <b/>
      <sz val="14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u/>
      <sz val="14"/>
      <name val="Calibri"/>
      <family val="2"/>
    </font>
    <font>
      <sz val="14"/>
      <name val="Calibri"/>
      <family val="2"/>
      <scheme val="minor"/>
    </font>
    <font>
      <b/>
      <sz val="9"/>
      <color indexed="8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870038"/>
        <bgColor indexed="17"/>
      </patternFill>
    </fill>
    <fill>
      <patternFill patternType="solid">
        <fgColor rgb="FFC4BD9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4"/>
        <bgColor indexed="64"/>
      </patternFill>
    </fill>
    <fill>
      <patternFill patternType="solid">
        <fgColor rgb="FFFF66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103">
    <xf numFmtId="0" fontId="0" fillId="0" borderId="0" xfId="0"/>
    <xf numFmtId="0" fontId="2" fillId="0" borderId="1" xfId="1" applyFont="1" applyBorder="1" applyAlignment="1">
      <alignment wrapText="1"/>
    </xf>
    <xf numFmtId="0" fontId="3" fillId="0" borderId="1" xfId="1" applyFont="1" applyBorder="1" applyAlignment="1">
      <alignment horizontal="left" vertical="center"/>
    </xf>
    <xf numFmtId="10" fontId="4" fillId="0" borderId="3" xfId="1" applyNumberFormat="1" applyFont="1" applyBorder="1" applyAlignment="1">
      <alignment horizontal="center" vertical="center"/>
    </xf>
    <xf numFmtId="0" fontId="5" fillId="0" borderId="1" xfId="1" applyFont="1" applyBorder="1"/>
    <xf numFmtId="0" fontId="5" fillId="0" borderId="0" xfId="1" applyFont="1"/>
    <xf numFmtId="0" fontId="6" fillId="2" borderId="4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10" fontId="5" fillId="0" borderId="0" xfId="1" applyNumberFormat="1" applyFont="1"/>
    <xf numFmtId="0" fontId="8" fillId="3" borderId="3" xfId="1" applyFont="1" applyFill="1" applyBorder="1" applyAlignment="1">
      <alignment vertical="center" wrapText="1"/>
    </xf>
    <xf numFmtId="164" fontId="8" fillId="3" borderId="3" xfId="1" applyNumberFormat="1" applyFont="1" applyFill="1" applyBorder="1" applyAlignment="1">
      <alignment horizontal="right" vertical="center" wrapText="1"/>
    </xf>
    <xf numFmtId="10" fontId="8" fillId="3" borderId="3" xfId="1" applyNumberFormat="1" applyFont="1" applyFill="1" applyBorder="1" applyAlignment="1">
      <alignment horizontal="right" vertical="center" wrapText="1"/>
    </xf>
    <xf numFmtId="165" fontId="8" fillId="0" borderId="0" xfId="1" applyNumberFormat="1" applyFont="1" applyAlignment="1">
      <alignment horizontal="right" vertical="center" wrapText="1"/>
    </xf>
    <xf numFmtId="164" fontId="8" fillId="0" borderId="0" xfId="1" applyNumberFormat="1" applyFont="1" applyAlignment="1">
      <alignment horizontal="right" vertical="center" wrapText="1"/>
    </xf>
    <xf numFmtId="164" fontId="8" fillId="0" borderId="0" xfId="1" applyNumberFormat="1" applyFont="1" applyAlignment="1">
      <alignment vertical="center" wrapText="1"/>
    </xf>
    <xf numFmtId="164" fontId="8" fillId="0" borderId="0" xfId="1" applyNumberFormat="1" applyFont="1" applyAlignment="1">
      <alignment vertical="center"/>
    </xf>
    <xf numFmtId="164" fontId="4" fillId="0" borderId="0" xfId="1" applyNumberFormat="1" applyFont="1"/>
    <xf numFmtId="0" fontId="8" fillId="4" borderId="3" xfId="1" applyFont="1" applyFill="1" applyBorder="1" applyAlignment="1">
      <alignment vertical="center" wrapText="1"/>
    </xf>
    <xf numFmtId="164" fontId="8" fillId="4" borderId="3" xfId="1" applyNumberFormat="1" applyFont="1" applyFill="1" applyBorder="1" applyAlignment="1">
      <alignment horizontal="right" vertical="center" wrapText="1"/>
    </xf>
    <xf numFmtId="10" fontId="8" fillId="4" borderId="3" xfId="1" applyNumberFormat="1" applyFont="1" applyFill="1" applyBorder="1" applyAlignment="1">
      <alignment horizontal="right" vertical="center" wrapText="1"/>
    </xf>
    <xf numFmtId="0" fontId="9" fillId="0" borderId="0" xfId="1" applyFont="1" applyAlignment="1" applyProtection="1">
      <alignment vertical="center" wrapText="1"/>
      <protection locked="0"/>
    </xf>
    <xf numFmtId="0" fontId="5" fillId="0" borderId="0" xfId="1" applyFont="1" applyAlignment="1" applyProtection="1">
      <alignment vertical="center"/>
      <protection locked="0"/>
    </xf>
    <xf numFmtId="164" fontId="10" fillId="0" borderId="0" xfId="1" applyNumberFormat="1" applyFont="1" applyAlignment="1">
      <alignment vertical="center"/>
    </xf>
    <xf numFmtId="0" fontId="10" fillId="0" borderId="0" xfId="1" applyFont="1" applyAlignment="1">
      <alignment vertical="center"/>
    </xf>
    <xf numFmtId="0" fontId="11" fillId="0" borderId="3" xfId="1" applyFont="1" applyBorder="1" applyAlignment="1" applyProtection="1">
      <alignment horizontal="right" vertical="center"/>
      <protection locked="0"/>
    </xf>
    <xf numFmtId="0" fontId="5" fillId="0" borderId="3" xfId="1" applyFont="1" applyBorder="1" applyAlignment="1" applyProtection="1">
      <alignment vertical="center"/>
      <protection locked="0"/>
    </xf>
    <xf numFmtId="0" fontId="12" fillId="0" borderId="3" xfId="1" applyFont="1" applyBorder="1" applyAlignment="1" applyProtection="1">
      <alignment vertical="center"/>
      <protection locked="0"/>
    </xf>
    <xf numFmtId="164" fontId="10" fillId="0" borderId="3" xfId="1" applyNumberFormat="1" applyFont="1" applyBorder="1" applyAlignment="1">
      <alignment vertical="center"/>
    </xf>
    <xf numFmtId="0" fontId="11" fillId="0" borderId="4" xfId="1" applyFont="1" applyBorder="1" applyAlignment="1">
      <alignment horizontal="right" vertical="center" wrapText="1"/>
    </xf>
    <xf numFmtId="164" fontId="11" fillId="0" borderId="4" xfId="1" applyNumberFormat="1" applyFont="1" applyBorder="1" applyAlignment="1">
      <alignment vertical="center"/>
    </xf>
    <xf numFmtId="164" fontId="11" fillId="0" borderId="3" xfId="1" applyNumberFormat="1" applyFont="1" applyBorder="1" applyAlignment="1">
      <alignment vertical="center"/>
    </xf>
    <xf numFmtId="10" fontId="11" fillId="0" borderId="3" xfId="1" applyNumberFormat="1" applyFont="1" applyBorder="1" applyAlignment="1">
      <alignment vertical="center"/>
    </xf>
    <xf numFmtId="164" fontId="11" fillId="0" borderId="0" xfId="1" applyNumberFormat="1" applyFont="1"/>
    <xf numFmtId="0" fontId="11" fillId="0" borderId="0" xfId="1" applyFont="1"/>
    <xf numFmtId="0" fontId="11" fillId="0" borderId="3" xfId="1" applyFont="1" applyBorder="1" applyAlignment="1">
      <alignment horizontal="right" vertical="center" wrapText="1"/>
    </xf>
    <xf numFmtId="10" fontId="11" fillId="0" borderId="0" xfId="1" applyNumberFormat="1" applyFont="1"/>
    <xf numFmtId="0" fontId="11" fillId="0" borderId="3" xfId="1" applyFont="1" applyBorder="1" applyAlignment="1">
      <alignment horizontal="right" vertical="center"/>
    </xf>
    <xf numFmtId="0" fontId="5" fillId="0" borderId="3" xfId="1" applyFont="1" applyBorder="1"/>
    <xf numFmtId="0" fontId="4" fillId="5" borderId="8" xfId="1" applyFont="1" applyFill="1" applyBorder="1" applyAlignment="1">
      <alignment wrapText="1"/>
    </xf>
    <xf numFmtId="0" fontId="4" fillId="0" borderId="0" xfId="1" applyFont="1"/>
    <xf numFmtId="0" fontId="4" fillId="5" borderId="8" xfId="1" applyFont="1" applyFill="1" applyBorder="1"/>
    <xf numFmtId="0" fontId="4" fillId="0" borderId="8" xfId="1" applyFont="1" applyBorder="1"/>
    <xf numFmtId="0" fontId="4" fillId="6" borderId="8" xfId="1" applyFont="1" applyFill="1" applyBorder="1"/>
    <xf numFmtId="0" fontId="5" fillId="6" borderId="0" xfId="1" applyFont="1" applyFill="1"/>
    <xf numFmtId="0" fontId="14" fillId="0" borderId="0" xfId="1" applyFont="1"/>
    <xf numFmtId="0" fontId="4" fillId="7" borderId="8" xfId="1" applyFont="1" applyFill="1" applyBorder="1"/>
    <xf numFmtId="0" fontId="4" fillId="0" borderId="0" xfId="1" applyFont="1" applyAlignment="1">
      <alignment vertical="top"/>
    </xf>
    <xf numFmtId="0" fontId="5" fillId="0" borderId="0" xfId="1" applyFont="1" applyAlignment="1">
      <alignment vertical="top"/>
    </xf>
    <xf numFmtId="0" fontId="14" fillId="7" borderId="8" xfId="1" applyFont="1" applyFill="1" applyBorder="1"/>
    <xf numFmtId="0" fontId="5" fillId="0" borderId="0" xfId="1" applyFont="1" applyAlignment="1">
      <alignment horizontal="left" vertical="center"/>
    </xf>
    <xf numFmtId="164" fontId="5" fillId="0" borderId="0" xfId="1" applyNumberFormat="1" applyFont="1"/>
    <xf numFmtId="0" fontId="17" fillId="0" borderId="0" xfId="0" applyFont="1"/>
    <xf numFmtId="0" fontId="18" fillId="8" borderId="0" xfId="1" applyFont="1" applyFill="1" applyAlignment="1">
      <alignment horizontal="center" vertical="top" wrapText="1"/>
    </xf>
    <xf numFmtId="49" fontId="18" fillId="8" borderId="0" xfId="1" applyNumberFormat="1" applyFont="1" applyFill="1" applyAlignment="1">
      <alignment horizontal="center" vertical="top" wrapText="1"/>
    </xf>
    <xf numFmtId="10" fontId="18" fillId="8" borderId="0" xfId="1" applyNumberFormat="1" applyFont="1" applyFill="1" applyAlignment="1">
      <alignment horizontal="center" vertical="top" wrapText="1"/>
    </xf>
    <xf numFmtId="0" fontId="19" fillId="0" borderId="0" xfId="1" applyFont="1"/>
    <xf numFmtId="49" fontId="19" fillId="0" borderId="0" xfId="1" applyNumberFormat="1" applyFont="1" applyAlignment="1">
      <alignment horizontal="center" vertical="center"/>
    </xf>
    <xf numFmtId="7" fontId="19" fillId="0" borderId="0" xfId="1" applyNumberFormat="1" applyFont="1" applyAlignment="1">
      <alignment horizontal="center" vertical="center"/>
    </xf>
    <xf numFmtId="164" fontId="19" fillId="0" borderId="0" xfId="1" applyNumberFormat="1" applyFont="1" applyAlignment="1">
      <alignment horizontal="center" vertical="center"/>
    </xf>
    <xf numFmtId="10" fontId="19" fillId="0" borderId="0" xfId="1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5" fillId="7" borderId="0" xfId="1" applyFont="1" applyFill="1" applyAlignment="1"/>
    <xf numFmtId="0" fontId="1" fillId="7" borderId="0" xfId="1" applyFill="1" applyAlignment="1"/>
    <xf numFmtId="0" fontId="4" fillId="6" borderId="0" xfId="1" applyFont="1" applyFill="1" applyAlignment="1"/>
    <xf numFmtId="0" fontId="4" fillId="6" borderId="2" xfId="1" applyFont="1" applyFill="1" applyBorder="1" applyAlignment="1"/>
    <xf numFmtId="0" fontId="1" fillId="0" borderId="2" xfId="1" applyBorder="1" applyAlignment="1"/>
    <xf numFmtId="0" fontId="4" fillId="5" borderId="0" xfId="1" applyFont="1" applyFill="1" applyAlignment="1"/>
    <xf numFmtId="0" fontId="4" fillId="5" borderId="2" xfId="1" applyFont="1" applyFill="1" applyBorder="1" applyAlignment="1"/>
    <xf numFmtId="0" fontId="4" fillId="0" borderId="0" xfId="1" applyFont="1" applyAlignment="1"/>
    <xf numFmtId="0" fontId="4" fillId="0" borderId="2" xfId="1" applyFont="1" applyBorder="1" applyAlignment="1"/>
    <xf numFmtId="0" fontId="3" fillId="7" borderId="6" xfId="1" applyFont="1" applyFill="1" applyBorder="1" applyAlignment="1"/>
    <xf numFmtId="0" fontId="1" fillId="7" borderId="6" xfId="1" applyFill="1" applyBorder="1" applyAlignment="1"/>
    <xf numFmtId="0" fontId="15" fillId="7" borderId="2" xfId="1" applyFont="1" applyFill="1" applyBorder="1" applyAlignment="1"/>
    <xf numFmtId="0" fontId="15" fillId="0" borderId="0" xfId="1" applyFont="1" applyAlignment="1">
      <alignment vertical="top" wrapText="1"/>
    </xf>
    <xf numFmtId="0" fontId="1" fillId="0" borderId="0" xfId="1" applyAlignment="1">
      <alignment vertical="top" wrapText="1"/>
    </xf>
    <xf numFmtId="0" fontId="15" fillId="0" borderId="0" xfId="1" applyFont="1" applyAlignment="1"/>
    <xf numFmtId="0" fontId="1" fillId="0" borderId="0" xfId="1" applyAlignment="1"/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0" fontId="11" fillId="0" borderId="0" xfId="1" applyFont="1" applyAlignment="1">
      <alignment horizontal="right"/>
    </xf>
    <xf numFmtId="0" fontId="13" fillId="0" borderId="0" xfId="1" applyFont="1" applyAlignment="1">
      <alignment vertical="center"/>
    </xf>
    <xf numFmtId="0" fontId="3" fillId="0" borderId="5" xfId="1" applyFont="1" applyBorder="1" applyAlignment="1">
      <alignment wrapText="1"/>
    </xf>
    <xf numFmtId="0" fontId="3" fillId="0" borderId="6" xfId="1" applyFont="1" applyBorder="1" applyAlignment="1">
      <alignment wrapText="1"/>
    </xf>
    <xf numFmtId="0" fontId="1" fillId="0" borderId="7" xfId="1" applyBorder="1" applyAlignment="1"/>
    <xf numFmtId="0" fontId="4" fillId="5" borderId="0" xfId="1" applyFont="1" applyFill="1" applyAlignment="1">
      <alignment wrapText="1"/>
    </xf>
    <xf numFmtId="0" fontId="4" fillId="5" borderId="2" xfId="1" applyFont="1" applyFill="1" applyBorder="1" applyAlignment="1">
      <alignment wrapText="1"/>
    </xf>
    <xf numFmtId="0" fontId="17" fillId="9" borderId="0" xfId="0" applyFont="1" applyFill="1" applyAlignment="1">
      <alignment horizontal="center"/>
    </xf>
    <xf numFmtId="0" fontId="17" fillId="9" borderId="0" xfId="0" applyFont="1" applyFill="1"/>
    <xf numFmtId="0" fontId="19" fillId="9" borderId="0" xfId="1" applyFont="1" applyFill="1"/>
    <xf numFmtId="49" fontId="19" fillId="9" borderId="0" xfId="1" applyNumberFormat="1" applyFont="1" applyFill="1" applyAlignment="1">
      <alignment horizontal="center" vertical="center"/>
    </xf>
    <xf numFmtId="7" fontId="19" fillId="9" borderId="0" xfId="1" applyNumberFormat="1" applyFont="1" applyFill="1" applyAlignment="1">
      <alignment horizontal="center" vertical="center"/>
    </xf>
    <xf numFmtId="164" fontId="19" fillId="9" borderId="0" xfId="1" applyNumberFormat="1" applyFont="1" applyFill="1" applyAlignment="1">
      <alignment horizontal="center" vertical="center"/>
    </xf>
    <xf numFmtId="10" fontId="19" fillId="9" borderId="0" xfId="1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17" fillId="0" borderId="0" xfId="0" applyFont="1" applyFill="1"/>
    <xf numFmtId="0" fontId="19" fillId="0" borderId="0" xfId="1" applyFont="1" applyFill="1"/>
    <xf numFmtId="49" fontId="19" fillId="0" borderId="0" xfId="1" applyNumberFormat="1" applyFont="1" applyFill="1" applyAlignment="1">
      <alignment horizontal="center" vertical="center"/>
    </xf>
    <xf numFmtId="7" fontId="19" fillId="0" borderId="0" xfId="1" applyNumberFormat="1" applyFont="1" applyFill="1" applyAlignment="1">
      <alignment horizontal="center" vertical="center"/>
    </xf>
    <xf numFmtId="164" fontId="19" fillId="0" borderId="0" xfId="1" applyNumberFormat="1" applyFont="1" applyFill="1" applyAlignment="1">
      <alignment horizontal="center" vertical="center"/>
    </xf>
    <xf numFmtId="10" fontId="19" fillId="0" borderId="0" xfId="1" applyNumberFormat="1" applyFont="1" applyFill="1" applyAlignment="1">
      <alignment horizontal="center" vertical="center"/>
    </xf>
  </cellXfs>
  <cellStyles count="2"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tyles" Target="styles.xml"/><Relationship Id="rId208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F3FD62C-FDDF-464A-95AB-519D69B2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238241-B35C-4D51-B457-FF8B69BC1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925DA73-DCA2-485C-82FB-F23C447FB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2178BE8-E2EA-4784-BCDE-938328F1A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B8D3E66-A768-407D-9722-9DCAFCFE6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ABAACD-F8DD-445B-923D-F459D153D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B584DB8-27F1-4E33-9C67-B1B21663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9B980C8-18D7-4AE5-9834-806C7DC9A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FF9B6D6-923B-4585-BFF4-367B5D50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BF46F6-0A5E-4011-ACB1-57D4B7AE4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F18CFEF-0911-49DE-861E-0CF26A02C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D1206EE-470E-4E3F-A366-D9845EA35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94556A8-2F1E-46F3-A7B1-00B1831CE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EF3F9B-AED0-410A-A817-62295A410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1B07035-6B8E-475B-8C27-B15E1EF04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EBAEEBA-B18F-4264-8040-9041BC143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5CA04F8-18BA-402A-BC63-AE29B6436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8247D3-83AF-4C0D-A159-26A1538C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1747779-230F-4591-91DB-88C7C3547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24AA25B-912B-4463-B143-02D645BEB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2A81CE0-44B0-4C55-8781-AB1B2ADE9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00570F-21C3-4654-8F9C-16018C70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683A40B-C6C2-4B9B-ABA3-FB33AC0EB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0EBAE1F-1445-4493-8590-94EED4748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AEAE105B-9174-4B2A-AECD-D29C5EE7D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5A21E1-80AF-4C1F-84F8-7E0B3BC2E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C07CAF4-1235-46CB-A1A4-AC12A0C3E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94468A6-3E61-4B3F-9FB7-5D6DCAA8C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850C898-741C-43C3-A15F-B2CC3B2B8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F0A0C3-91A6-42E9-B374-AB14492B4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1B15DB8-8C13-44EB-95AB-E13D6089C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59D2F9C-7038-49DC-95A4-D4A607172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D84E0F5-CC7C-4751-A0F6-E9153E15B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CAE4CF-37B0-4859-8E65-E2ACD92D4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D2BAC79-5B52-4C90-A20C-BFB494A22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1CD9A22-302A-4D5D-9F2D-9D477A354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65CD98D-CCB6-440A-8B8A-FF8D6C5D5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D98DFC-D8AE-460A-92FA-CFE08B86D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DC8DF6C-6117-4129-95AE-D17728A0E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760C522-1424-4E17-A3EE-F95402803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5561F3F-E457-4EA0-87E9-76FA9B2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627E39-4749-4C21-A451-B64D8DB3B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3337C6D-F08A-42E4-9EB6-0F209F8C6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EEEA993-BE55-45DE-8178-96C81E911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2A0AF1C8-DA76-4FDF-827F-DEEAD1557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9B6F17-DF27-4C44-90E8-A930F7987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45BEA8E-CFA5-4011-B1CA-DC9DD9840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82E7084-709B-488D-9EF5-F0DF1C565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AB82358E-28BD-4808-A2EB-BB61ADFE5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126467-928B-4BD6-AC35-11DE947C9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DE7BB03-C649-4CBD-A832-A38232F24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8B065A2-7FD5-4617-8E55-A361A31B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9D34519-9416-4955-A585-3AD479F47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45FA8F-54EF-4D19-AF54-E5063E57E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912913A-91B5-423D-9992-4D656B026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1ECC05F-90F0-4584-AE8F-51CA426EA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96FA123-C568-41D0-B985-7242977BB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1A35CA-0D7D-4FFC-87D1-2566AA364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AB79E98-E0CC-489A-9118-D8EC41B8F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5F0CFE7-1E71-4E8D-96BC-1790F8734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DD8AEB3-0D05-46A9-9826-12674A7E4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34D204-FF0F-4FCA-BB13-9901BFE72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F8647BC-C458-4C9F-8F2D-F8D1A34F1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2584207-09AD-49FB-9789-CE84C35CF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F34565CD-AE3D-48B0-8EA8-BE9D8DF3D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061BEB-5778-491D-A23E-4DD6E2789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DADECED-E91F-4E0B-984A-ECD64DD47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46EE038-0C8D-42AB-A344-475648179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87760A6-1B68-4D68-A890-66A8CEC9A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70BEAC-65CE-48FD-BBA7-BE6DD16A3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22E58C7-F4E4-47AB-B81C-10612A14C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A8A41A3-BDC0-4CCC-B5CC-218353D86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0694DB9-FB5B-4FB6-B837-E94B4D7BE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20D9BE-79DE-48A4-A331-405EFEB9A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06E9B74-70C5-4DE8-ADF4-51C4BFDEC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FD44E77-97C5-416D-82F5-F4707D42A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3E82A7E-BEE1-4F14-B3E4-FF51A01F5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CCC90A-CA06-4C10-90E5-4CC777177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4D2DC2E-8343-469B-AE6F-6F230C8E4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E158290-B41C-445F-B622-58F19B412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FA737BA-3FDC-46E8-9F92-146760DEA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400D06-1EDB-410D-940C-A74919591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2FD374D-607F-4524-A5B5-C4CB6A6CC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FF6B2D5-F142-4BB4-A912-A53AA9B3E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E5FB71F-A0E0-4ED4-AC35-CAFCE5625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DFDFA6-4E9F-41DA-868B-F3D94D79C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EC98A24-9229-4A54-95EB-C7628F079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F129FD4-ED67-4C23-85DC-D28D17D4F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A8C29E4B-3785-4CF7-A0E5-5ACD6149F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247DB5-BD94-4FE6-A608-CA8961C6B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C3E22D3-B442-4524-8E9D-B5F630AA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87F66F2-81FA-400A-BA19-C880D3A9C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1CD0085-6E1D-440C-B3BA-F21CB26EE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9F6FE7-556C-4DF2-8802-403869C2C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96D4A58-AAB0-40A5-9485-906C7B3D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F08CB7A-9C45-4AFD-B49D-59E3749CE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98E03C7-F458-4DE1-B69E-9B57B61B1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8E53F8-88AD-4F07-B566-199116938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7F8112E-C088-43BC-811B-3CAAD16CA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B0899F3-B094-46DD-B087-0108B4CA5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B543AC2-518E-445E-B68F-0FAB34EC2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DDD26F-21DA-4BC1-8498-696EEFD4F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3E2ED34-0896-40EB-BFFD-E17A04DA6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CCA5F28-0BC8-4D42-A3A6-2A41CD991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B2C5528-CF41-45B5-B4C2-AC4517086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3FFAA7-8DA3-42A6-B917-4A20065C4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ADA6FBB-CCFB-4FDE-9415-26544D31C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B8CB133-A43E-406B-B191-B97FD2887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4853531-05D2-4515-9C73-4794E1DA8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7740E8-6C1E-44B2-A00C-C6D1835FC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A8A2473-3A01-4FF7-863F-624F89EF3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35FA49E-AC11-4715-9670-8465E614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CAEEF47-3109-488C-98ED-9A0920B48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C2B5A7-F024-4EFA-ACAC-4EFB9A182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52F5D10-606A-4DE0-92AA-21BDFFACD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8873EE9-418B-43AC-88FA-728499D96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FF93DFC-2850-4B4E-9D4D-FD11F0DD9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A6FB98-925D-47FD-AD31-BF8970DD8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8618665-6036-491D-8D14-88DEF59AC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B8502CD-BEA7-4F38-941C-FAD9C9A67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2C4E7F3-4211-446D-BFEB-25973F0CB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CCBB2-4443-45C6-974E-375F9BFF6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F2580BF-233A-4EE8-8830-800364EF3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3F20541-232C-41C5-8B4A-10B8FCF46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9E9EF2A-2E56-4D94-AFDA-EF2DCBE46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C39F1D-5F31-4BA0-ACD2-4AC4D7F68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00E3B62-C4F1-49B2-B2E6-37745DFB9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9B189F9-5152-486E-B888-7E1FF8672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3BA1922-B145-4B16-97DF-7DAA2BD18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D532BF-9CDA-4D55-A55A-ED75A0494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6F5E41A-BF87-48A7-99C4-CC1035818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5435508-7570-4A23-8DE1-353F7B896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8C70C87-FF67-4F4F-A373-2A814CA55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741007-7DA9-490B-94AC-6841399EC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80E4226-1C18-4CEF-B380-BD51586B3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B05EABD-A15F-4149-8EA2-F1DBBFBE1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514B961-B67A-4D19-9D6B-464AF29C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993317-7F94-412E-AF68-F29785FB3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75B9E4E-7F3F-4064-9611-66DD19075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BFA97F4-93C9-4F5F-BFEC-41D1CC4A7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F9CBD8A0-03BD-4C85-A0CA-A23D5F456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91EF4D-160F-4481-91AB-11C303956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9BC578D-064B-4069-8166-07C48A726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779A034-DED8-4B31-87FD-DCD790DAC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BC10412-8DD6-4EAA-AE69-1C8057C7B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53B561-E543-428B-B967-1A0601685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E786CAA-8369-4A7D-B7C0-DBCB2C062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A4FEA9A-3F83-4DAD-B5CE-11F408E95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FA6FF8EE-7EBA-4258-9D54-9453364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0A8B82-24E3-4743-8679-3997FE6AD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69D758A-C4D8-44F7-BC38-8F77F3782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90C520A-B182-44D4-8648-D73C19646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D533838-3F3F-4AD3-B218-5E2BAF256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48B355-505D-4A58-A05B-D5C7B0990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DC3059A-C782-4CC1-A8D2-E7DB0D9AD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699472F-75D0-4D50-A8A6-DD168DB9D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5BD933B-3CDA-46E6-AB7C-89F4DEF25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55F3FB-B803-4A7C-A987-129308369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4010235-16D4-4862-898B-6415B5AD4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9ECA797-30FF-4090-BC13-4CD311099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AAD0E92-7C2D-41AB-896D-8BCC87413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CEDEB9-D94B-4889-87D5-8AF543CDD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143DF40-826C-4A60-94F4-B293F33E9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65809A8-70B4-4D3B-98B2-369763780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C66FE77-6049-431B-93AE-E00FD8BF3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49A3EA-329B-48BE-A6D6-67CF55C71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6A2FF59-EFA7-46F4-A51C-B11ECF653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8165CF9-AA30-4699-8162-BEABB2C62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2D20E21-514C-432B-8ABF-67E91616B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BCE26E-B257-48C7-B22B-4C9DE4422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1B15CC7-0C49-45C0-AE22-095DBF804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2DF7E01-8371-4520-A118-95E588C33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CF0EE2E-B31D-497B-9EB8-4664EEB2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6DF2A5-5A07-4F5E-9562-F2CCE0A74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1D8454E-9A05-433F-B6C0-C19CB815B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A9FCA33-A003-4042-985B-59204D94B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3625FA8-A819-48A4-91B3-233BC243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71FA08-FFBB-47BE-87C3-0E3BA1234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22F82E1-66FB-45CB-89E7-351F3EC88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3F4A3C5-C033-49D4-95D7-89D3964E6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D5A44EF-3D81-47A3-A676-6B10F4798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F680C6-CF0A-4477-B7FC-4AC8B370B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4386F3B-897D-4B9A-B298-41CC5D4C1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1BF8A73-918C-4CF5-B6F5-673C5860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9EB30D4-15FB-4B97-8761-9337FA49E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6BEEC8-5A58-4BDD-9B12-767658C0E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84CCD5E-4AB7-43F4-8CB6-6F943CA91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662CDA9-C4C7-469C-AC81-718CD291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D2F1BA1-8324-463D-9E87-356CD7F09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8D3022-A753-4EF7-9D7C-F15A57D1C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8050FD0-59B4-46E4-8B62-1C7A15659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DB1694-00CE-4F92-9149-8FBEAC638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CF32F032-DEDD-4F01-A5FF-2E5652E4D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8B12D-F186-461A-93D4-25DAF98FC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D64438C-F05B-4B5A-B574-F525CD125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CEA92FE-D86B-4EA9-8A5C-B7DBFCD04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CC1254B-CFD5-4D59-823A-D2E496C60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A768ED-4D9D-4D0F-B048-2FFE6C3D2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821E151-2A8B-498C-949F-A503AE22E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8F3D69F-8CBF-4B8C-98B4-779453A0F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51BFF91-7E4C-4DCD-8790-E93FDBC20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3D6455-C889-4454-BE5F-0965A756A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E62D5E6-8357-43CC-92F9-DC6E8C9AE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5E3997C-12F3-4030-98DE-A76CCB1F6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2C0AA53-DDDB-4781-904F-C92CD6370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CA15BE-3022-4837-AD12-262031E83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8DEBEA9-955D-4E36-926B-2FE19DA33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D0468B3-3965-4FC7-BAB4-7076901AC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8D83A36-EC9B-492B-B452-93AC703CE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9112FF-8660-48DD-B832-9F585ABCE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A191206-22EF-482B-A524-AEE4BE84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5D7B58B-0815-4B91-B350-C29864B2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562EAD7-86A2-4584-B6A1-D8F2E4772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BB40ED-E8CA-4E3B-9BF1-0E357F79A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C01A9C1-3839-4F86-B209-C8500C527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8CBFAE6-6266-4025-A10C-401DF983E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1A43D22-3CC5-4DD2-9FB1-138EE9E40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7643DB-EF74-4E67-BDBB-D811EA903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C9EAB46-D263-40AF-A5C8-8998A0676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2B4ADF0-04C1-4419-B339-660F3297E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A95A61F-CF14-46C3-9D18-A44984DB5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822A6D-BB17-4536-84C8-96AC9B145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65CC603-497C-4596-A4F2-8FA65140E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794A154-E20E-473E-B651-6E054FD1F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1D6D4CC-2521-4192-AB2F-D79808AF1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3B4267-B3E5-485E-88C9-F681EE73E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054F992-52EC-4AE7-98D0-12E809958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9738D0A-0E63-47FE-B68F-FC86EB89A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4976E50-FE6C-49C6-86E8-CA350B754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56ACCE-D1C2-408F-A3C6-B0F78C80C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ABAF397-B47E-4465-A159-01C640C55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2024933-3ADC-438F-98AB-0A67B2F48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ADBB60B-DAA7-45E2-9EA0-BF9DBAA2B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785702-F51C-4F08-876B-70041EE25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FC50DF4-16D9-447B-9AFF-72E99C1CF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436B486-A0AE-4804-82F2-6501B3FAE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CEDCAA4A-87E0-4974-AE47-FCF7A382E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544C2C-0799-453B-979B-5FEB5C6AE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B30DFD1-8E1D-4227-B4BF-05017928E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A8A1B68-07F7-49D1-BAC9-39CBAC46E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2778831-587E-4A9F-9CEF-8C0DF9939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F3085B-F251-4399-B67D-F7E7B8E44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A788130-72A7-441E-A0C5-8BE2DADEF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1ED1419-E6D8-46BA-ABED-94ECD5615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0BBBACA-B522-4883-808D-359BDB8C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5DA0AF-E5F5-4E34-95A1-608C1EBBB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42B8491-1E17-4884-A7F2-C753D9465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0FB10E1-669F-40C6-9215-19735CCBC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3FD9EBC-608C-4711-A80A-100E53ABA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DB01BC-CB4A-4BC0-9BAF-8B8022DCF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8EDFE66-B2E1-4D09-9B7E-06C4AAF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11C820D-0FF2-4CF5-B2A4-3B93202E0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057F9B0-9266-432C-B4EB-EA8794B70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4EB01-3FCA-4020-B516-D5D456FEE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CA9EFB7-417B-47BD-BEC9-F47124DE6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02BFB29-FB52-497A-80C1-589DA9CD8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27A2251B-5100-477C-9CCF-966EEDDB1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AD8E66-7294-42F2-A295-2C1EDCA55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8706CAA-BF6D-49AB-94B7-06E39EAF3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925814E-68C9-416A-AC61-A06284CE1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D8926E2-517E-447D-8DCD-912F03DFF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9AA860-C741-4183-ABC7-98E3C02C6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C26935F-C12A-46A9-B1CA-9C187F424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7C7A80A-9927-465A-A2A9-1BFBB37CF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E0B3FAC-51D8-4A60-BA36-50C335942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E7198E-DDB1-4376-AAAA-79CC04569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627118F-B25B-41B9-9ADA-FC2C25BA0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AD22D5D-14F0-44E3-851C-AE978AA82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7D2C05B-9AF5-435E-83A8-C2114324C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9C0067-72EA-49A3-886D-B3C5DE908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7CDCCEE-25D4-4241-991F-CA86E936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8F922A5-9E8F-46BA-AFB0-426D4507C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6AE79F2-20D1-4925-BF88-178520B86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DD6B29-9A18-44AE-A488-E2DBA9111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9819A81-47D6-4CBD-AEE2-C841D57C7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522CE77-BC5A-4558-898C-5B18BB652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15D8F12-B458-4333-84C0-62EF1103D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1A8E0E-2394-4453-8677-2506DD4F8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BA3DA81-2526-45E1-B5AC-93F9BD4C0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78F85F8-09B2-470E-8A27-D4D21BEA8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33254F8-0842-482E-B250-CE9E9BC5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B2D5D9-6C22-4858-AC46-7228A5602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A082A8F-5B48-483B-8F50-86D1B6E33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1115624-4CE0-4311-8141-CB8A6FA4D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C06CF83-30EC-4DDA-B074-987C2920E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2983D6-1A03-4C6A-B6E5-259A9E6FF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155E5A0-340E-430C-AA50-84964328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8649445-1505-497E-A53E-845877A72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AFB4CAC0-9E5D-49FB-B630-1503A3FF1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0506E4-7AF2-421F-86D4-556D898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893D26-90F3-4AB5-A686-0F9AE90FB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39376C9-D38F-4399-A6C7-5B553DDCF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E633789-A8DF-45F0-B9E9-9ECC3E30D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019A6-21D2-4751-8FAB-07F60D46C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7BC68FA-3CC6-410C-B723-55EC5C854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D3A91F1-53FA-4883-8182-538DE3E11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115860F-2D6B-4BC2-A829-B211E742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4FCF40-1703-4C96-818D-041181DFE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6DBEFAF-E38E-452D-82E7-199C80172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D2B9E88-427B-4372-8475-6D520982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CFB01A8B-C716-4FA4-A024-E41DA20F8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F3467-DC82-40D1-9566-1E6C77A3F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B1BA2F0-B9FB-4A41-A1FD-3457A8D18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DB802C7-F568-47AC-BF84-8A400B00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C87E35F2-C195-48DD-A1B9-CCEE42B5C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4D903F-F912-4AD3-95CC-D0096FD5F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94DE7C0-0F41-4D88-B962-D80F96A6A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99B7524-CB12-4F04-AE82-83FD75012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1160FCC-5A19-4BCA-ADB7-95CB6CDA6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B87573-4B4C-4580-B273-3D2B36F44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ACB35AB-E884-4721-A9B0-8A63AC2A5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208A533-77B9-4E26-9C4C-4F9D65AD8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1BDD640-3663-4258-8107-923B76467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588E6B-28CE-42FE-89E8-6C344D69B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870635F-60A2-4476-B821-72AB258B3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EAC1AFA-C4D2-41C9-B691-63F6186CA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7AC6CD1-9CD4-4B5B-9F23-50710F6A5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01518B-3D04-4E1B-A7B2-A659861F6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8B0680B-7AD8-4DF4-BA5C-D0F15EFB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2B6949C-BE78-4B5B-BD1E-4FE67051F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019FF42-DF6B-422E-BF88-7EB12A4E3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B650C3-8192-4D57-8CB9-21041AF53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20E5359-66B9-42FB-AE2F-05FF448E8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CB16C70-4D10-450C-BC9D-2507AA7CE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2D115EC5-D301-49A0-BC6E-8D9193E3F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980EF7-B6BC-4131-A8D5-0A527102C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B39EBF2-F27D-4D0E-A628-28C4C39FB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F4AFE0D-3A76-4D4A-A117-5906F6BDE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CD3E8AC-DBC6-4BBF-89E8-D02B762CD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18BC6-A824-4437-A63D-EB8FB84E9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97AC9B3-F00C-4B87-8E6A-43B6C85B8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D555E45-916B-4CFF-A7A7-7A05F9500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C2644211-221C-439F-ABE4-D48EBF747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A4CAC8-933C-43E9-A2DB-239D1C28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662D1E4-DF76-4973-923E-B99DE2F79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7C785CB-45CF-478F-A202-3FF852F01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0CF32A1-ACE0-48FB-B2C6-EE18CC487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36CFF2-5274-4FC9-940A-D1020AEDA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9FF60A7-D05F-4640-86B7-9092E3253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516E9CD-7B9F-468C-93C3-E258E0003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7436BD0-865A-47AC-A730-2028F2963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3D988D-3126-40DA-B91F-783F949F4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E252E47-8A55-499F-B4FE-38D2E25B0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A5F1BD6-BD34-4389-B2E4-86B84444D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080C400-2665-4DD4-BD86-E4146A7FB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779FFA-DEC0-47BA-9F04-900C8A478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B3F2243-B1C4-478F-8A6D-01C30ABD7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CB5CF8C-6F5C-4D52-A1F5-A9306CCCF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BC97F8C-A2B3-437C-A0ED-4A551E91A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7F63FB-A615-4714-980D-CB74FE987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81BF077-F750-4B90-9B87-65C582718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3716233-2C82-4B5F-ABEC-B0C45FCD3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CE61EE00-FC16-451D-A126-B1E4FE33B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003829-A2A1-44A0-897A-2974F77B9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3F36828-CD3B-4F9C-B598-03260BC31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AD46515-328A-465B-A2D3-84CAE6F97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F04D71D-8AB4-4970-98D9-9EEF0E788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405DB1-B4E1-462C-B990-7351F84AB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2EE4453-0B98-4E12-8B72-F747D87DB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041A266-693D-4700-A640-F2BE9A626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B374D61-D71B-4108-9F7A-BCE531062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93EF7F-9B53-4434-AAF6-99BADBE68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6203DB1-CD3A-4EF7-BE65-C0610D21F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7B4903D-2DD2-45EC-989F-C5D7C6C79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CA5F31B-3BE7-4D85-B85B-175554326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726DA9-5A22-4762-B736-13870C605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EFAF3E1-F4AF-41D4-8817-C9359B150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BF003F3-61B3-47D6-B4ED-652300847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3BA4628-9184-4F9A-B29A-F4B023C09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FC5ECF-89DF-4CFD-96CF-7F907FFF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4E61BFE-7C9E-4C8F-8A01-3B56389EE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9E067A5-AE37-419B-BCAD-5650060E6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4E11915-0ED6-4687-8EA5-3B0C0466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76DED9-E522-4CA4-8165-E203A9AC8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FC3F78F-6E3F-436F-9587-D32DDCA04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95C124D-D518-466A-9C78-688FE054F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79DA3FD-D133-443C-9B3E-35D7567B1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283ED-4DE9-4A1B-AFE8-FB53EEA91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44DB66F-99DA-46EA-BE82-19312CD80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033EC47-F1EA-48D3-8B5B-215B5F502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FEABF9B-5E4D-4102-8F99-46467591F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9C8DB2-5DB0-45B6-8D6F-13A2D6375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36C1C76-8A26-4723-8642-F34C00454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DBC91BE-2A28-4E60-A209-186B63354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52798F1-F942-429A-A84F-DE259EC10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855D89-9A23-491E-832E-F29672E6D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8C0D8DB-F919-4698-B505-30B7B4610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618D672-5D28-45AB-A8A8-238D22D3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77B469D-FAAA-4435-9563-E8B62DA07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A9332B-F328-4EE3-9B74-4AF294D30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53DD8BC-AB51-4D64-A92E-E06642754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E0CD274-4063-4748-93DF-C17217D58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22B4195E-7211-4839-9AF5-3B7697C2D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B330CF-7B9B-4151-85DF-238DCAA7E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11F533F-4799-417D-B340-81F931B37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227F2E4-8BD4-4C73-9921-A92AA8EAC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BDAE2DD-F0DF-419E-B863-6D6A3B0DE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1CD720-3B33-4317-BC40-E0B714763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F0C1284-7310-4A86-9046-9E3967FEE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0CDC257-8603-4D88-8C06-85F037FBB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9E93E19-2E90-40CB-A339-9DD1C1D1B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E661E0-3CA4-4E9F-B5C0-61B86E3B3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F4FEFFC-9E34-4705-B139-C98DE5C4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6FB6C5E-C74C-4607-A191-EA5479284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D27B696-6CA6-4177-B71A-6ED074C17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BC876B-4B1C-4C91-9F01-9991DEC1F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4F351A7-0930-41BD-9F19-669433534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88C85A0-1F8C-4044-9BFC-24FFCA9C2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70873B5-60F8-40B0-9F27-B8FAE3D71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9C1E8C-47A2-4138-8788-D6E823A15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844981E-3D0A-40A5-B7AC-EA086AEB3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EC63635-D148-4B09-8967-859A0449D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9F9A900-CFED-427B-8AA4-CC6C5CDAA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17EB43-0824-4CB5-A314-5819C63D7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543ECCA-F98B-4930-B1BC-B410F365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12F8272-5911-47DD-8DDB-E32A73980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4091DBE-296A-44F7-B55D-700318C2C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F1E634-FC5C-4152-A7EA-3A25FED18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35A7C54-0746-4BE3-81B8-7D0B72D35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8BF7B85-A6FE-4195-A221-9E96872A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75C94FE-D2BC-416D-A8E1-A3CB6092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E85DAF-700F-4171-9315-E0D6D29AD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DBFAE0C-12AD-4274-B6A9-F54AE55BA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8B9D476-A005-4112-89FE-566075D77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CC4B989-F336-4771-BB80-9D70CFD41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A486F9-85F5-4F94-A0E7-F401018B2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28B83EE-7900-4302-9A71-3A352BFFE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C3D515B-145B-45EA-A327-811B8D8E5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7D05531-E0E6-4E45-B322-363E639BB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9FBF83-71E9-4664-8FC8-60210077A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6047903-FD21-4CF8-BB2C-155DF064D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266E0FF-6715-44B0-9CE0-76409CEB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18B7E11-E420-4378-9EA7-239CC9C11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6392AB-4903-499F-AEE8-0ECB05900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58EEE51-5847-4DBE-B184-05E74E179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BC30503-6EBE-4726-8FB4-169A2D24A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5DC07C7-506F-4616-94D0-B0A1DC772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1D9318-DDF5-46B2-A4A3-2E57086CD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EE0179C-071B-426D-B900-B1D551FB8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17D8A0E-F3E8-4228-B87E-578EDC454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639486E-9507-46B3-9141-F31BE795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498505-3D32-4BF9-8E7E-F0C9CAB35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84BD84B-3D3F-4EF4-ADE7-DF1EAC122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088EF14-3A17-4997-8EE0-865B002A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4CAC2BC-A297-4BA8-807B-8D1D77CA4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C2AE7F-EE4D-4F38-A05E-2ED11F4F6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C135532-5E4D-4883-BA75-698F777CC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54D9C04-94C5-4C59-B62D-A6BBF6EEC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EA6436F-159F-45A7-BE70-52B14D88E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CB348F-7ECE-4FA5-B394-D9B77CAFF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3FA6ED1-323A-42DD-A248-C17EECEA5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8453961-78AD-4544-A968-12452F38A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1125237-8E7A-49C7-B52F-54C88F55B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7BB8C9-7448-4F1A-BD95-4A849D139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3372081-EF78-4517-B448-9427AAD4C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C50CABA-16D5-4C05-A876-DF4795B16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1B9C8EC-14B2-404F-A078-F6B3217FC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6F82EF-1AFD-4569-8870-7B5DE6742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28096D7-E41C-41E3-8B84-845EDE68A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9E63DC5-7574-47FC-9D14-071B28D01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865F51E-EA34-4A2F-911E-059202A46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DFE773-E0AE-4E9D-86CE-54AF91ADB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DDC9309-E78F-47CA-BA67-CC58C48F1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19FC3D0-BD72-42C8-B006-D3EE7D041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51A9D06-5F98-4816-B7F3-F69A66D6C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961592-4EBF-42EB-B84C-206693E03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66390FA-F121-45AE-AF5F-05D003C5C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D280394-06A8-416B-8F19-48CD97DA1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8C228B8-3764-4650-B552-32989FB11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0C478D-E1D5-4B1E-A122-60AC7A07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27BCCD1-F5FE-4143-BCF5-10EEA01E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014F1D1-ECB8-483C-ABB1-561257E5D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FA7C58D5-9E20-4A75-BC08-8DFCD067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4922F6-5516-4C54-ADF2-ED2472967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5305112-5C6F-4490-B8D6-5468C9356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7E55680-72D1-4C07-A8F4-E54536E02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4BFA714-53B6-4219-8E67-969B9E36E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A69847-A030-47B7-ABBD-B2D20F0B1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0BA949A-B223-4396-AA51-BAE2D012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36EEFF0-8D06-446B-AC6F-9837C6D63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8F13EE3-AF2D-41CE-A102-4004CCB51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97C255-C6A9-4669-9141-EAA1973BD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6E32BEE-E058-403D-874F-D11C8050B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8D6B34B-333A-4E4C-AA52-41433A4E3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7F5FCEB-FC73-4014-8D70-5C7AD9484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4C96AC-9C8B-42EB-8681-A22E390EE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6C00517-E80B-4175-AF9E-93886E5B9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2E5F363-6384-4133-BA00-5822CEA8E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E95C3A5-1DA1-42FC-81AD-461E8CD0F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59146C-B88B-467A-8C84-208F40EF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BED2837-BF40-4C7E-AA49-0D5E2B453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3B10DE0-1632-48E7-B0F3-F4096B18E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689172A-5877-4A18-B5CF-E99BD1AC8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547FE3-1467-4701-ABB1-8F6517063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1A30E83-AC21-44FF-9BE6-946F6AD16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28A57C4-2D0B-4DB0-9A26-B24E04D9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A8BE3F6-E27C-4D55-947E-BAE19C6B7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C1AEB9-BA07-4AE4-A0DA-B518B1881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C75F537-27BD-404F-8FD7-E9B8650BA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2DA83BF-7C39-44EC-957D-A9549E5AC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9A40A3F-84C2-4FB0-9DFB-8F045C55B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192108-5754-49F9-BFB1-4D030EF5B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F1DE1F9-5E0C-4928-AE32-9B8FAB03B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8B9A00E-8B45-46B1-9D9C-55C9CC17A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A1169DC8-734C-4D2E-8E59-81A6906A7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F6BEB-2186-46C9-9692-5C6B1A49A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4F5AE5B-C011-4EDD-97DB-4A4FA5632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A4798AC-1CC6-4916-A7EB-1EE647A73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E6463ED-B64C-4177-B226-86A1A1A41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45B4D2-A9EC-42C1-9DE7-A0A7809C4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FE6CF20-780A-49A0-8CCD-7FBA6D60B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7B70E18-C4FC-4992-AE40-CED835997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392D25D-388B-4ED7-91A7-347586786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6A34A1-0E37-45B0-9EDC-264AD0641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B860465-3327-4034-BCD6-D20501E7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7759CC0-C5BC-447D-86A1-0DAC1D9A7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4A01EE8-C393-4B65-81D4-3172B9D8A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D9F9AB-0945-4E25-9390-56D327785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F39EBDC-41BA-4D46-847D-15362426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A0867F9-B589-4D70-8928-39ABF80E5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C6AB0A3-94D8-463E-AB72-708A092A3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3AC123-0EFE-4D49-A24B-8FCE77BA5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32E6A8C-C782-4FB4-A2DC-F5EC504F3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1D12495-09BF-4F3F-81FC-5FA53D3F4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F60C7682-D30E-4B60-8EB5-A009895F4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5ED863-CAE3-42ED-B32A-CFC15357F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2115F8A-4ED0-4E4A-88C6-282EB14E0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C81CA83-6177-49E3-BFF3-A53137344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342815F-BC2A-4134-ADFC-3E9DC9B55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1A714-0E01-432D-8901-5CAAEEFBD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C612029-467E-465B-A94D-B4F673247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E7B2343-3698-4B6E-9091-672FB8D31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1FC762F-1D2D-45CC-ACFB-DF0390840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1ACE63-6ABA-41BF-8578-46EDE4901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46756D-63CE-4E6C-A7C4-62FEEF2F7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157213C-D085-4D36-B191-70285DCCA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7D8C8A4-BC25-4090-8A8C-3AD336254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42414-B7E0-46B6-B0AD-46F22C804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B6A3CD1-E394-44E1-9F23-FEDC1DE6A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33BB386-8057-46C6-A1CD-A757A7887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6AA244A-0557-41D9-AA53-FD8B1DE34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7AC2A7-3F1E-4064-80CC-36F9D7B9A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0308B6D-C687-426E-B095-3B4135A64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CF8194B-2A2C-4CD3-BD6D-033879CD6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2AE4D6DE-006C-4BB9-A3D5-5E814025C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570FBD-94E6-4E05-B416-1F75345DE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E0AF5D0-55D3-4891-A7AC-A9F0E0531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99FCFBD-0AC1-4390-AEA2-C47E74F80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AFFCB10-D683-47FF-B2D9-57A7668A1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4532CE-F127-4DC1-928E-21D36B00C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4113DFF-395E-4B8B-B102-03DF8EC6A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F54F581-1EA9-4F05-A8B2-4D7A12E89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7E58840-F979-46D8-9B11-E377ABEA3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1D12BD-834F-4FFA-8490-9932354BF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8912972-2B74-435F-8249-32EA10FC7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55C299A-E2CA-4399-A6CC-BDB91B350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922F242-B763-42AC-8179-BACFD8D4F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0EC693-1635-4534-B532-E1DE3C616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76E7784-6CB7-4134-8004-C77A955CC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2EE51BA-FA74-49F2-8180-B2C330C2A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26C7CCE-D26D-4872-90BF-A9B63F939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51394B-FD96-4A4F-ACD6-FF85BB6D8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D621509-5F9F-40B8-930A-95E8B4953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3E9C3A9-B125-4A10-A10C-E9A44C5C5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8EB777F-4F4E-4F79-AF2B-73161734E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81678C-D541-40D3-99C7-7C4F2EAB6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4619015-EFE3-4420-88AB-5257BBEE2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85D6177-AA34-42F9-9268-F1F2CFAC1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2AAF8DF-7CC0-454C-8BCC-A1D5F7349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76FEFF-A367-429B-B3AD-674EFE0EC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863983B-7B74-4DA7-BAC6-024243F24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0FF3ACB-23FE-4462-81B0-F7413FC85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AA74E25-637D-4108-BC22-7A0F42F22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598435-3154-480E-892E-0B5B955EB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CDD1A26-D218-499D-9C33-636EE3F76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338C549-91E4-41CD-9A67-DF806E134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6CC2F8D-9D98-4C53-83F3-6A32F3918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CB09FB-8471-455E-A836-B6B9280C7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4ABDD90-0E0A-4AE3-BBB6-F492FEC38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025DDA8-158C-4B03-926F-78FE7BBD0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AC9894D1-8894-4B7B-94A6-CD28ECDA5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FBD612-030D-42F2-A47B-2EF1CDDBD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DFBFED-F74A-44BC-A5B2-30F5A5BB1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6458053-5B91-4715-89E6-C2583FFAF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9EFC7B4-D11E-4B0A-8646-543E7C397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A9A8FE-C1E9-4C27-83FD-481E046C9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D230D78-6784-44E7-95D8-51985B09B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4E60F71-C569-4F42-AAC2-97713BE2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7FA85D09-D76B-42AC-A62F-983EDB5E6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F0C503-3F68-4AE2-A190-A3F08271A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264C78F-FE93-44B6-849C-1EAA45A0C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81A866A-70A9-4447-BC8E-3E0005542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CB07CEFA-CD5C-4D28-B134-045395E8B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F3DBEA-FCA3-4CCD-8CB7-08A761FC6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E8534AD-DFCE-4441-A9D4-548475282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7E0D865-A9CA-437F-9A7D-90A9B927E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80960BB-3DC7-40F3-875E-059AC2E4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6B9984-D24F-4541-B807-A4FEE7FC2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15DE2E4-75A2-4497-920A-8A3B121F3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2BB94AA-8A79-4EBB-8BB0-FD57AB7DB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B5BFB32-647B-4B69-88AE-C36AAB7AC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2841F7-614C-4584-9405-76A680C35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7D2FE4E7-E76D-4861-8C4C-DFCEBF8DD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B157688-9EAF-47A5-B097-D23867105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2C1B4FD9-9F62-46B6-90DA-E764A8D5F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5EDE7D-EDF5-4023-9962-55F6F00CA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282FFF5-1D24-41A6-9D64-E11F80F79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B5C2DEA-4BC2-4D2A-B022-1B1D3A0F2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875CCDFC-5106-4C1B-B90E-67381D95E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EC6EF1-0F48-40B3-8063-CFC2E3C0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3CD0E34-728F-4360-9260-9D1E01EE9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D782ECC-3CEC-44A2-A83B-2D11C089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2EBDF63-B97C-4AF0-A4A3-D5EC710EA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427713-42AF-4593-8246-81641F9D3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AC33E7E-D766-4195-A00C-968E58960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BB98CB2-88ED-42D2-A146-99A91EC8B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8305718-8CD9-47E9-87DA-18E211660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718943-3F05-4D9D-9401-382726538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97C28D4-D0F5-4AD2-9926-C42D4529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5D55C2B-3635-4231-B363-E0F232A16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F3B9F76-83A7-4984-8225-3FF92FC99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6A5080-A0B4-4761-8CCF-567AAB850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5A167B3-7E42-4C0C-8951-208FB90D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4996EA2-3741-48B1-9E78-973DD519D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E695BFB-D264-4EB7-9617-434E04FF8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5C791-D5DC-48F4-9031-46FBF725A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2FBF18E-490B-4AEF-B23A-52B758E14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68BB421-91F8-4D16-A520-8144F7D57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5DF20D1-A6F7-4ED1-8DAA-0B44BCCCE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DD4E48-30F9-413C-9706-1C2DB50F6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94BE45CE-1429-4CDB-93F2-35F0BBD55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9ECAC1D-977D-460F-BB84-4F76C7176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7EB51B9-D947-4EE4-BE13-64D3E392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672950-0A6C-4964-8D3B-9385488D3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9496BE-3ED3-4A79-BDA4-BE284B6C5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1B078FD-E96F-4D7E-9021-55D592C5C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6F3F5631-84D7-4024-A0A8-74756FBC9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7F39DA-08F5-40C3-A9FB-BEBBEFCF7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C0A3672-B9DB-4D55-8BCE-6DC836EB6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F21C8E9-9BAF-436B-8573-C534D41B9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485770D-1F24-4D21-A924-05018799C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BC3E6D-3BF2-4E83-AA93-544C1C009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338FFDD-0DDA-4F1F-A6FF-58DDE5EF6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1FF04E7-9BE2-48F2-8BA7-4DB1D3383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BCCF186-EB6D-4980-80DF-62E600D14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E6C584-31E5-4CB0-AB9B-08F2E17C8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E8F747D-CDF9-4F32-BE68-1A75389C3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5991EB6-598D-4AD2-B7EF-A2A91730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F5AE74C7-F22B-4B08-8BCD-DD0C8B958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8C070A-12DB-4330-B271-552774FB4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6E38136-6588-49B7-AF2B-D779A7969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6218222-23EB-4561-BFD3-03406B65C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93828FC-086F-4C52-A8CD-C08F9A957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ADE6EF-F283-4486-BA06-35C6E9B8C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B668634-ED5E-4C7C-8BD5-8872375FC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D9FA83E-7924-484E-BD9C-26A6CC12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1AF3C8F-2C35-43F1-BA1C-21604A0ED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69128B-9E63-495B-AB5F-2213E4CB5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B9DBBD4-0AAF-4340-BC54-C5EFBA63E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DD66F3C-5FAA-4042-8B1F-D06D02A7A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CFA4878-BDE0-4BF9-9DDA-13D9BEA2E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CB6D59-B651-44BD-BF17-801FF78F3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C61AE44-1544-419B-A9F8-BB9F45A32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D65B0BF-347F-4DDC-A672-51D78A3AE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E2B0DCE-8F46-4E48-A1C3-44A6DF963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4276B6-9BB1-49C0-8F73-FD57740E1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C0FB364-B34D-4479-9F72-FC6301F6B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CB8FFB6-D251-4129-8C48-0E2B7CA3F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14D2A6D-8E1A-4A47-AF8F-B6FB5CB17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4B611D-B63F-4E0A-A77C-87855ED5B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4EA90C-1738-400F-A937-F4CF111E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5A29D22-E0F4-4587-80EC-2A64B8AA2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6C80D06-D942-4A0C-94E9-8A181D3EF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E3FB2E-DA81-4544-B731-7F80F02D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A91C4B32-1215-4363-BBCA-AAD3480AC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94762AB-6B2E-4D18-99B1-70A7730C7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260225D-0DD0-4599-A8BF-10B5B4F74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FE41AC-B59B-4442-8852-99410643D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AF9E7FF-A746-4E09-9647-82F99B5D3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371B728-99D1-4ACD-8369-31A380372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D997874-47C4-4489-BCCD-A1CDB2D64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4C1EF-7E42-4777-8137-DF1E5F78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445809C-28EB-4EC2-BCBA-5A2E79825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E7CDA21-A1E2-4A72-8594-8FC5739DB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5AE199DE-D123-45F8-A744-CF8660B51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215DB6-41DA-4CCD-8A92-BF6DF780D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C908C2D-1F28-458C-92C3-6A77C48D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D859D29-AD59-47C0-ABAB-480A66750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9D8A2B8-48C6-4517-8F5F-1645CD780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32C86F-E14D-414A-8F74-4E515B1EE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D1DBA36-F817-4A78-A9D0-B32974411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D5D29D6-85EB-46B4-9B39-E8FD26159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A8540211-C567-43CF-AA0B-DAEA1DD8D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256AA4-4CB6-4F88-ABDF-F15781D36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9FA0FED-A054-4746-8919-00F793E3C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DE8B33A-6530-40C7-90AE-35CF1EB7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D120A57-7BFE-4E34-8FAB-A62A30F10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3C8BA8-3525-4EB1-A935-76583B4E7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E33855A-9B4B-4C3E-AAB6-D77306103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8A8A381-75FC-4DEA-9559-6CD5C2592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3104701-5911-4BEF-AE79-33A85D033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703E55-D6BC-4A8B-8AED-B4773C373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B2BA2E3-7EEF-4A93-B15E-564509AB0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F293DEB-264F-4BDF-B807-3E002F516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4255D77-E893-47E9-B826-41E7803B5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95BC74-9735-44C2-8A2F-2ECF8AC7C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5813DB1-C56F-48D4-8C58-456A86195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DFB66F4-5E75-43C8-B2FB-68FC99CA2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B5EA5F9-5741-46D1-A22B-2EACD4C8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63DFEF-B13B-4891-96FA-B40C52011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CAC55E0-543C-4B4F-8753-F17F65EAA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8081A82-1834-475A-9537-7414BAE01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A42981E-CBCC-4F78-8E76-C3828ED30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020971-7615-4626-9F88-4A89B5F2C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D2B60784-B551-457A-937B-CA3D17154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2B4BCE8-29CE-4E72-8095-91229C2AE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3EE06CE-FF91-436D-BDAC-B76FB4492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36C00B-6B95-4D1F-BE59-460B7E8D7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4F378F6-748C-49CF-A1B2-E00BF9FB1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FEBE0EA-105F-4724-9269-1804F6D5F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C5C6730-86DE-4E3D-9BB7-8D43A220D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E0EB56-EA5A-464A-8B6E-3574086ED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88EEE84-DA3B-4F44-908A-8A14C1C66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EF752903-5E5B-417B-AC3F-735B993CA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3794F6F0-BBE5-415B-87F0-981706690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6D0301-8CEB-4BD5-98A6-938551D7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289E302-1D43-4735-A664-0A65F5945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E8C7E3E-1AE3-4213-80A5-59E08E5CA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FCC23998-E35F-4266-BDA0-53A4BE78E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D5354F-7E1C-4FAD-9BCE-A805736A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8E9EFF0-C893-490A-A2C7-6F9F20CDA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B1BD194-A286-4A86-B48C-585222DB4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D8F03A7D-3199-4BFD-BC7C-F9550D836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5933C-9F3C-4DE3-B9C3-64F0F2D42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B07F80A-3D57-4ABD-ADE8-EDF52A21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B7E1E84-7F3D-4B3C-8800-FB3BF7CBB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A3F7DC21-8698-4CD6-A59B-33407C29B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05D23F-E41A-4F65-87F2-3642718C8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818E715-0A91-4240-941E-F723BDD54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26A61F5-DEEF-4511-B4B6-3332BF39B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EA4986F3-73CA-4E40-A903-6230538A4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B8BC3F-02ED-4146-90C5-9964FCF45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B2C0A44-7618-404F-B708-B883F7A8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6974FE4-B81B-45F2-A43A-8206C5AB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C0930371-42D5-4A49-A6BF-A6B0C9896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F80DCB-4F2B-4E16-8A46-69B0FAE2E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B3AD3F23-4A82-4D97-91C0-31724AE62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142DD46-07A5-4A93-9F5D-CF70B4063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ACD131A9-D323-4676-9DD4-0C9139111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FAB688-3FFF-462A-8BAE-EFA5F45EB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7599698-80EF-47BC-9985-42CBACBB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88403B7-41A8-4D9D-A17F-02CDB762B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C357DA5-DAD9-420A-8929-34D8ECB11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459918-E9EF-4C75-8E36-3F09E0294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2E6AF09-7F23-452D-BBDA-902AE83D9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119729C-CEAF-40F8-85C5-A7690A943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F2DA2FC4-48C0-43CD-830F-DC1E3939F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B8B37A-F62B-4165-B1D0-47E94E15F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310E7571-41CA-4036-B81B-67740F03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29249E2-10D8-4925-9A2C-C4F337905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F67E387-8F3F-4252-AE77-05A63DB3B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EC07CE-D54B-41A2-82F1-1DB9E0A77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6620571-E860-44B9-8028-19095D6DE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F6BAEA44-D1EB-4CB2-8E7D-B593FF72D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B215A08-2803-4210-A20D-DE38C1FE3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1017C6-2103-4600-9745-B0E8817A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29E9490-D893-4DE9-9A07-AD835DD09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E7DB6AB-FD78-4D6B-BE5D-1BB4D77A1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1A05ADF-CEC5-47FC-AE71-59C3364ED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FFE15-A3BD-4B10-91D3-9988D81F0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25C81F40-2855-406D-BCAE-872744EB0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1C5ED04-363D-4AF7-85EB-F6521A8F2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488041DC-1767-4B58-9FB7-57DCAD955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E4E228-37A2-4660-9522-8D79CEDA6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F738B929-8E80-4BF5-8C2B-8366A9F2A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E3FE9FA-9767-4B94-97DE-7D3C32BE7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026D28FA-7345-458E-8D40-2DFB972EE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02213E-C6A7-4073-BBCB-701535F29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262E843-7850-44B5-9004-3B97C0F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111AADC-6EF9-4D1E-AEC2-34B00431B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241D1F8C-1E34-4213-98FD-F7A61644A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D5F779-DAB9-417B-B70B-CB6FFCE5A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E10FCE5F-E549-49E1-B65E-9234D48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AAE20C7-ADAD-4BAD-A841-F8BF912D7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9E7BEA6E-B501-4886-8F73-0BCF91A1C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A8B904-7F58-45D7-9E37-96CB67657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EE84348-1CDB-4DAB-933B-889A09F88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90E6CC2A-46BA-40FC-98B7-B980D3944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81287B0-C315-4D29-90A4-DAF0BD0F8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CA84C3-DCDC-4326-B509-D729314A5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666E6356-D397-4FC2-B049-7EDC39CC7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1D78C55C-AE51-431E-A49D-DE939F077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1E33785C-A35A-42AB-B7D4-34A801EC5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535122-997E-48CA-8677-4DB203832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AAC7918-533F-4559-BCF4-22674BD82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46C140A-5639-44B0-BECE-33E64471E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34213800</xdr:colOff>
      <xdr:row>0</xdr:row>
      <xdr:rowOff>0</xdr:rowOff>
    </xdr:from>
    <xdr:to>
      <xdr:col>0</xdr:col>
      <xdr:colOff>3638550</xdr:colOff>
      <xdr:row>0</xdr:row>
      <xdr:rowOff>0</xdr:rowOff>
    </xdr:to>
    <xdr:pic>
      <xdr:nvPicPr>
        <xdr:cNvPr id="2" name="Picture 1" descr="CPS line_clr">
          <a:extLst>
            <a:ext uri="{FF2B5EF4-FFF2-40B4-BE49-F238E27FC236}">
              <a16:creationId xmlns:a16="http://schemas.microsoft.com/office/drawing/2014/main" id="{BF6D3864-16B2-400D-8B7D-A814D4279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42148125</xdr:colOff>
      <xdr:row>0</xdr:row>
      <xdr:rowOff>28003500</xdr:rowOff>
    </xdr:from>
    <xdr:to>
      <xdr:col>0</xdr:col>
      <xdr:colOff>3638550</xdr:colOff>
      <xdr:row>0</xdr:row>
      <xdr:rowOff>4953000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B0AA35-5B19-4E80-A3DC-F79EA60E4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38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1495425</xdr:colOff>
      <xdr:row>0</xdr:row>
      <xdr:rowOff>209550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5ECF4414-999B-4A33-95FE-4BD223563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2686050</xdr:colOff>
      <xdr:row>0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CA3D0CB-8A0A-4E98-BE7E-0C504415D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CPS">
  <a:themeElements>
    <a:clrScheme name="CPS HR CONSULTING">
      <a:dk1>
        <a:sysClr val="windowText" lastClr="000000"/>
      </a:dk1>
      <a:lt1>
        <a:sysClr val="window" lastClr="FFFFFF"/>
      </a:lt1>
      <a:dk2>
        <a:srgbClr val="571C1E"/>
      </a:dk2>
      <a:lt2>
        <a:srgbClr val="EEECE1"/>
      </a:lt2>
      <a:accent1>
        <a:srgbClr val="820038"/>
      </a:accent1>
      <a:accent2>
        <a:srgbClr val="747B35"/>
      </a:accent2>
      <a:accent3>
        <a:srgbClr val="F1B310"/>
      </a:accent3>
      <a:accent4>
        <a:srgbClr val="FFC5DE"/>
      </a:accent4>
      <a:accent5>
        <a:srgbClr val="D3D8A4"/>
      </a:accent5>
      <a:accent6>
        <a:srgbClr val="FBCBA3"/>
      </a:accent6>
      <a:hlink>
        <a:srgbClr val="1F497D"/>
      </a:hlink>
      <a:folHlink>
        <a:srgbClr val="4F81BD"/>
      </a:folHlink>
    </a:clrScheme>
    <a:fontScheme name="CPS HR">
      <a:majorFont>
        <a:latin typeface="Century Gothic"/>
        <a:ea typeface="ＭＳ Ｐゴシック"/>
        <a:cs typeface=""/>
      </a:majorFont>
      <a:minorFont>
        <a:latin typeface="Calibri"/>
        <a:ea typeface="ＭＳ Ｐゴシック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Relationship Id="rId4" Type="http://schemas.openxmlformats.org/officeDocument/2006/relationships/comments" Target="../comments99.xm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Relationship Id="rId4" Type="http://schemas.openxmlformats.org/officeDocument/2006/relationships/comments" Target="../comments100.xm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Relationship Id="rId4" Type="http://schemas.openxmlformats.org/officeDocument/2006/relationships/comments" Target="../comments101.xm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Relationship Id="rId4" Type="http://schemas.openxmlformats.org/officeDocument/2006/relationships/comments" Target="../comments102.xm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103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Relationship Id="rId4" Type="http://schemas.openxmlformats.org/officeDocument/2006/relationships/comments" Target="../comments104.xm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Relationship Id="rId4" Type="http://schemas.openxmlformats.org/officeDocument/2006/relationships/comments" Target="../comments105.xm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Relationship Id="rId4" Type="http://schemas.openxmlformats.org/officeDocument/2006/relationships/comments" Target="../comments106.xm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Relationship Id="rId4" Type="http://schemas.openxmlformats.org/officeDocument/2006/relationships/comments" Target="../comments107.xm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8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Relationship Id="rId4" Type="http://schemas.openxmlformats.org/officeDocument/2006/relationships/comments" Target="../comments10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Relationship Id="rId4" Type="http://schemas.openxmlformats.org/officeDocument/2006/relationships/comments" Target="../comments109.xm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Relationship Id="rId4" Type="http://schemas.openxmlformats.org/officeDocument/2006/relationships/comments" Target="../comments110.xm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Relationship Id="rId4" Type="http://schemas.openxmlformats.org/officeDocument/2006/relationships/comments" Target="../comments111.xm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Relationship Id="rId4" Type="http://schemas.openxmlformats.org/officeDocument/2006/relationships/comments" Target="../comments112.xm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Relationship Id="rId4" Type="http://schemas.openxmlformats.org/officeDocument/2006/relationships/comments" Target="../comments113.xm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4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Relationship Id="rId4" Type="http://schemas.openxmlformats.org/officeDocument/2006/relationships/comments" Target="../comments114.xm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Relationship Id="rId4" Type="http://schemas.openxmlformats.org/officeDocument/2006/relationships/comments" Target="../comments115.xm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6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Relationship Id="rId4" Type="http://schemas.openxmlformats.org/officeDocument/2006/relationships/comments" Target="../comments116.xm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Relationship Id="rId4" Type="http://schemas.openxmlformats.org/officeDocument/2006/relationships/comments" Target="../comments117.xm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8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Relationship Id="rId4" Type="http://schemas.openxmlformats.org/officeDocument/2006/relationships/comments" Target="../comments1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9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Relationship Id="rId4" Type="http://schemas.openxmlformats.org/officeDocument/2006/relationships/comments" Target="../comments119.xm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0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Relationship Id="rId4" Type="http://schemas.openxmlformats.org/officeDocument/2006/relationships/comments" Target="../comments120.xm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1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Relationship Id="rId4" Type="http://schemas.openxmlformats.org/officeDocument/2006/relationships/comments" Target="../comments121.xm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2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Relationship Id="rId4" Type="http://schemas.openxmlformats.org/officeDocument/2006/relationships/comments" Target="../comments122.xm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3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Relationship Id="rId4" Type="http://schemas.openxmlformats.org/officeDocument/2006/relationships/comments" Target="../comments123.xm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4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Relationship Id="rId4" Type="http://schemas.openxmlformats.org/officeDocument/2006/relationships/comments" Target="../comments124.xm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5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Relationship Id="rId4" Type="http://schemas.openxmlformats.org/officeDocument/2006/relationships/comments" Target="../comments125.xm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6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Relationship Id="rId4" Type="http://schemas.openxmlformats.org/officeDocument/2006/relationships/comments" Target="../comments126.xm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7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Relationship Id="rId4" Type="http://schemas.openxmlformats.org/officeDocument/2006/relationships/comments" Target="../comments127.xm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Relationship Id="rId4" Type="http://schemas.openxmlformats.org/officeDocument/2006/relationships/comments" Target="../comments12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9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Relationship Id="rId4" Type="http://schemas.openxmlformats.org/officeDocument/2006/relationships/comments" Target="../comments129.xm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0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Relationship Id="rId4" Type="http://schemas.openxmlformats.org/officeDocument/2006/relationships/comments" Target="../comments130.xm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1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Relationship Id="rId4" Type="http://schemas.openxmlformats.org/officeDocument/2006/relationships/comments" Target="../comments131.xm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2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Relationship Id="rId4" Type="http://schemas.openxmlformats.org/officeDocument/2006/relationships/comments" Target="../comments132.xm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3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Relationship Id="rId4" Type="http://schemas.openxmlformats.org/officeDocument/2006/relationships/comments" Target="../comments133.xm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4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Relationship Id="rId4" Type="http://schemas.openxmlformats.org/officeDocument/2006/relationships/comments" Target="../comments134.xm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5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Relationship Id="rId4" Type="http://schemas.openxmlformats.org/officeDocument/2006/relationships/comments" Target="../comments135.xm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6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Relationship Id="rId4" Type="http://schemas.openxmlformats.org/officeDocument/2006/relationships/comments" Target="../comments136.xm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7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Relationship Id="rId4" Type="http://schemas.openxmlformats.org/officeDocument/2006/relationships/comments" Target="../comments137.xm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8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Relationship Id="rId4" Type="http://schemas.openxmlformats.org/officeDocument/2006/relationships/comments" Target="../comments13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9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Relationship Id="rId4" Type="http://schemas.openxmlformats.org/officeDocument/2006/relationships/comments" Target="../comments139.xm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Relationship Id="rId4" Type="http://schemas.openxmlformats.org/officeDocument/2006/relationships/comments" Target="../comments140.xm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1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Relationship Id="rId4" Type="http://schemas.openxmlformats.org/officeDocument/2006/relationships/comments" Target="../comments141.xm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2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Relationship Id="rId4" Type="http://schemas.openxmlformats.org/officeDocument/2006/relationships/comments" Target="../comments142.xm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3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Relationship Id="rId4" Type="http://schemas.openxmlformats.org/officeDocument/2006/relationships/comments" Target="../comments143.xm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Relationship Id="rId4" Type="http://schemas.openxmlformats.org/officeDocument/2006/relationships/comments" Target="../comments144.xm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5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Relationship Id="rId4" Type="http://schemas.openxmlformats.org/officeDocument/2006/relationships/comments" Target="../comments145.xm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6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Relationship Id="rId4" Type="http://schemas.openxmlformats.org/officeDocument/2006/relationships/comments" Target="../comments146.xm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7.vml"/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Relationship Id="rId4" Type="http://schemas.openxmlformats.org/officeDocument/2006/relationships/comments" Target="../comments147.xm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8.vml"/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Relationship Id="rId4" Type="http://schemas.openxmlformats.org/officeDocument/2006/relationships/comments" Target="../comments14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4.xm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9.vml"/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Relationship Id="rId4" Type="http://schemas.openxmlformats.org/officeDocument/2006/relationships/comments" Target="../comments149.xm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0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Relationship Id="rId4" Type="http://schemas.openxmlformats.org/officeDocument/2006/relationships/comments" Target="../comments150.xm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1.vml"/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Relationship Id="rId4" Type="http://schemas.openxmlformats.org/officeDocument/2006/relationships/comments" Target="../comments151.xm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2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Relationship Id="rId4" Type="http://schemas.openxmlformats.org/officeDocument/2006/relationships/comments" Target="../comments152.xm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3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Relationship Id="rId4" Type="http://schemas.openxmlformats.org/officeDocument/2006/relationships/comments" Target="../comments153.xm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4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Relationship Id="rId4" Type="http://schemas.openxmlformats.org/officeDocument/2006/relationships/comments" Target="../comments154.xm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5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Relationship Id="rId4" Type="http://schemas.openxmlformats.org/officeDocument/2006/relationships/comments" Target="../comments155.xm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6.vml"/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Relationship Id="rId4" Type="http://schemas.openxmlformats.org/officeDocument/2006/relationships/comments" Target="../comments156.xm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7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Relationship Id="rId4" Type="http://schemas.openxmlformats.org/officeDocument/2006/relationships/comments" Target="../comments157.xm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8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Relationship Id="rId4" Type="http://schemas.openxmlformats.org/officeDocument/2006/relationships/comments" Target="../comments15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5.xm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Relationship Id="rId4" Type="http://schemas.openxmlformats.org/officeDocument/2006/relationships/comments" Target="../comments159.xm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Relationship Id="rId4" Type="http://schemas.openxmlformats.org/officeDocument/2006/relationships/comments" Target="../comments160.xm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Relationship Id="rId4" Type="http://schemas.openxmlformats.org/officeDocument/2006/relationships/comments" Target="../comments161.xm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Relationship Id="rId4" Type="http://schemas.openxmlformats.org/officeDocument/2006/relationships/comments" Target="../comments162.xm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4.bin"/><Relationship Id="rId4" Type="http://schemas.openxmlformats.org/officeDocument/2006/relationships/comments" Target="../comments163.xm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5.bin"/><Relationship Id="rId4" Type="http://schemas.openxmlformats.org/officeDocument/2006/relationships/comments" Target="../comments164.xm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6.bin"/><Relationship Id="rId4" Type="http://schemas.openxmlformats.org/officeDocument/2006/relationships/comments" Target="../comments165.xm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7.bin"/><Relationship Id="rId4" Type="http://schemas.openxmlformats.org/officeDocument/2006/relationships/comments" Target="../comments166.xm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8.bin"/><Relationship Id="rId4" Type="http://schemas.openxmlformats.org/officeDocument/2006/relationships/comments" Target="../comments167.xm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9.bin"/><Relationship Id="rId4" Type="http://schemas.openxmlformats.org/officeDocument/2006/relationships/comments" Target="../comments16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6.xm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0.bin"/><Relationship Id="rId4" Type="http://schemas.openxmlformats.org/officeDocument/2006/relationships/comments" Target="../comments169.xm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1.bin"/><Relationship Id="rId4" Type="http://schemas.openxmlformats.org/officeDocument/2006/relationships/comments" Target="../comments170.xm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1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2.bin"/><Relationship Id="rId4" Type="http://schemas.openxmlformats.org/officeDocument/2006/relationships/comments" Target="../comments171.xm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2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3.bin"/><Relationship Id="rId4" Type="http://schemas.openxmlformats.org/officeDocument/2006/relationships/comments" Target="../comments172.xm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3.vml"/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4.bin"/><Relationship Id="rId4" Type="http://schemas.openxmlformats.org/officeDocument/2006/relationships/comments" Target="../comments173.xml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4.vml"/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5.bin"/><Relationship Id="rId4" Type="http://schemas.openxmlformats.org/officeDocument/2006/relationships/comments" Target="../comments174.xml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5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6.bin"/><Relationship Id="rId4" Type="http://schemas.openxmlformats.org/officeDocument/2006/relationships/comments" Target="../comments175.xml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6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7.bin"/><Relationship Id="rId4" Type="http://schemas.openxmlformats.org/officeDocument/2006/relationships/comments" Target="../comments176.xml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7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8.bin"/><Relationship Id="rId4" Type="http://schemas.openxmlformats.org/officeDocument/2006/relationships/comments" Target="../comments177.xml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8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9.bin"/><Relationship Id="rId4" Type="http://schemas.openxmlformats.org/officeDocument/2006/relationships/comments" Target="../comments17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7.xml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9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0.bin"/><Relationship Id="rId4" Type="http://schemas.openxmlformats.org/officeDocument/2006/relationships/comments" Target="../comments179.xml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0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1.bin"/><Relationship Id="rId4" Type="http://schemas.openxmlformats.org/officeDocument/2006/relationships/comments" Target="../comments180.xml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1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2.bin"/><Relationship Id="rId4" Type="http://schemas.openxmlformats.org/officeDocument/2006/relationships/comments" Target="../comments181.xml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2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3.bin"/><Relationship Id="rId4" Type="http://schemas.openxmlformats.org/officeDocument/2006/relationships/comments" Target="../comments182.xml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3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4.bin"/><Relationship Id="rId4" Type="http://schemas.openxmlformats.org/officeDocument/2006/relationships/comments" Target="../comments183.xml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4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5.bin"/><Relationship Id="rId4" Type="http://schemas.openxmlformats.org/officeDocument/2006/relationships/comments" Target="../comments184.xml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5.vml"/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6.bin"/><Relationship Id="rId4" Type="http://schemas.openxmlformats.org/officeDocument/2006/relationships/comments" Target="../comments185.xml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6.vml"/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7.bin"/><Relationship Id="rId4" Type="http://schemas.openxmlformats.org/officeDocument/2006/relationships/comments" Target="../comments186.xml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7.vml"/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8.bin"/><Relationship Id="rId4" Type="http://schemas.openxmlformats.org/officeDocument/2006/relationships/comments" Target="../comments187.xml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8.vml"/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9.bin"/><Relationship Id="rId4" Type="http://schemas.openxmlformats.org/officeDocument/2006/relationships/comments" Target="../comments18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8.xml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9.vml"/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0.bin"/><Relationship Id="rId4" Type="http://schemas.openxmlformats.org/officeDocument/2006/relationships/comments" Target="../comments189.xml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0.vml"/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1.bin"/><Relationship Id="rId4" Type="http://schemas.openxmlformats.org/officeDocument/2006/relationships/comments" Target="../comments190.xml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1.vml"/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2.bin"/><Relationship Id="rId4" Type="http://schemas.openxmlformats.org/officeDocument/2006/relationships/comments" Target="../comments191.xml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2.vml"/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3.bin"/><Relationship Id="rId4" Type="http://schemas.openxmlformats.org/officeDocument/2006/relationships/comments" Target="../comments192.xml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3.vml"/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4.bin"/><Relationship Id="rId4" Type="http://schemas.openxmlformats.org/officeDocument/2006/relationships/comments" Target="../comments193.xml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4.vml"/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5.bin"/><Relationship Id="rId4" Type="http://schemas.openxmlformats.org/officeDocument/2006/relationships/comments" Target="../comments194.xml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5.vml"/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6.bin"/><Relationship Id="rId4" Type="http://schemas.openxmlformats.org/officeDocument/2006/relationships/comments" Target="../comments195.xml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6.vml"/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7.bin"/><Relationship Id="rId4" Type="http://schemas.openxmlformats.org/officeDocument/2006/relationships/comments" Target="../comments196.xml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7.vml"/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8.bin"/><Relationship Id="rId4" Type="http://schemas.openxmlformats.org/officeDocument/2006/relationships/comments" Target="../comments197.xml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8.vml"/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9.bin"/><Relationship Id="rId4" Type="http://schemas.openxmlformats.org/officeDocument/2006/relationships/comments" Target="../comments19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9.xml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9.vml"/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0.bin"/><Relationship Id="rId4" Type="http://schemas.openxmlformats.org/officeDocument/2006/relationships/comments" Target="../comments199.xml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0.vml"/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1.bin"/><Relationship Id="rId4" Type="http://schemas.openxmlformats.org/officeDocument/2006/relationships/comments" Target="../comments20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39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4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4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4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4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4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4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4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48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4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5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5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5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5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5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5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5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5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5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5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6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6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6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6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6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6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6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6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6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6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7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7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7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7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7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7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76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77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7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Relationship Id="rId4" Type="http://schemas.openxmlformats.org/officeDocument/2006/relationships/comments" Target="../comments79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80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81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82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Relationship Id="rId4" Type="http://schemas.openxmlformats.org/officeDocument/2006/relationships/comments" Target="../comments83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Relationship Id="rId4" Type="http://schemas.openxmlformats.org/officeDocument/2006/relationships/comments" Target="../comments84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Relationship Id="rId4" Type="http://schemas.openxmlformats.org/officeDocument/2006/relationships/comments" Target="../comments85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Relationship Id="rId4" Type="http://schemas.openxmlformats.org/officeDocument/2006/relationships/comments" Target="../comments86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Relationship Id="rId4" Type="http://schemas.openxmlformats.org/officeDocument/2006/relationships/comments" Target="../comments87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Relationship Id="rId4" Type="http://schemas.openxmlformats.org/officeDocument/2006/relationships/comments" Target="../comments8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Relationship Id="rId4" Type="http://schemas.openxmlformats.org/officeDocument/2006/relationships/comments" Target="../comments89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Relationship Id="rId4" Type="http://schemas.openxmlformats.org/officeDocument/2006/relationships/comments" Target="../comments90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Relationship Id="rId4" Type="http://schemas.openxmlformats.org/officeDocument/2006/relationships/comments" Target="../comments91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Relationship Id="rId4" Type="http://schemas.openxmlformats.org/officeDocument/2006/relationships/comments" Target="../comments92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93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Relationship Id="rId4" Type="http://schemas.openxmlformats.org/officeDocument/2006/relationships/comments" Target="../comments94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Relationship Id="rId4" Type="http://schemas.openxmlformats.org/officeDocument/2006/relationships/comments" Target="../comments95.xm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Relationship Id="rId4" Type="http://schemas.openxmlformats.org/officeDocument/2006/relationships/comments" Target="../comments96.xm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Relationship Id="rId4" Type="http://schemas.openxmlformats.org/officeDocument/2006/relationships/comments" Target="../comments97.xm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Relationship Id="rId4" Type="http://schemas.openxmlformats.org/officeDocument/2006/relationships/comments" Target="../comments9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"/>
  <sheetViews>
    <sheetView tabSelected="1" topLeftCell="C53" workbookViewId="0">
      <selection activeCell="C120" sqref="C120"/>
    </sheetView>
  </sheetViews>
  <sheetFormatPr defaultColWidth="9.1796875" defaultRowHeight="14.5" x14ac:dyDescent="0.35"/>
  <cols>
    <col min="1" max="1" width="14.54296875" style="54" customWidth="1"/>
    <col min="2" max="2" width="12.1796875" style="54" customWidth="1"/>
    <col min="3" max="3" width="57.54296875" style="54" customWidth="1"/>
    <col min="4" max="4" width="10.7265625" style="54" customWidth="1"/>
    <col min="5" max="13" width="12.7265625" style="54" customWidth="1"/>
    <col min="14" max="16384" width="9.1796875" style="54"/>
  </cols>
  <sheetData>
    <row r="1" spans="1:13" ht="43.5" x14ac:dyDescent="0.35">
      <c r="A1" s="55" t="s">
        <v>0</v>
      </c>
      <c r="B1" s="55" t="s">
        <v>1</v>
      </c>
      <c r="C1" s="55" t="s">
        <v>2</v>
      </c>
      <c r="D1" s="56" t="s">
        <v>3</v>
      </c>
      <c r="E1" s="55" t="s">
        <v>4</v>
      </c>
      <c r="F1" s="55" t="s">
        <v>5</v>
      </c>
      <c r="G1" s="55" t="s">
        <v>6</v>
      </c>
      <c r="H1" s="55" t="s">
        <v>7</v>
      </c>
      <c r="I1" s="55" t="s">
        <v>8</v>
      </c>
      <c r="J1" s="55" t="s">
        <v>9</v>
      </c>
      <c r="K1" s="57" t="s">
        <v>10</v>
      </c>
      <c r="L1" s="57" t="s">
        <v>11</v>
      </c>
      <c r="M1" s="57" t="s">
        <v>12</v>
      </c>
    </row>
    <row r="2" spans="1:13" x14ac:dyDescent="0.35">
      <c r="A2" s="63">
        <v>28</v>
      </c>
      <c r="B2" s="54">
        <v>102</v>
      </c>
      <c r="C2" s="58" t="str">
        <f>'Board of Supervisor Member'!AM4</f>
        <v>Board of Supervisor Member</v>
      </c>
      <c r="D2" s="59">
        <f ca="1">'Board of Supervisor Member'!AN4</f>
        <v>8</v>
      </c>
      <c r="E2" s="60">
        <f>'Board of Supervisor Member'!AO4</f>
        <v>6208.8</v>
      </c>
      <c r="F2" s="61">
        <f>'Board of Supervisor Member'!AP4</f>
        <v>6208.8</v>
      </c>
      <c r="G2" s="60">
        <f>'Board of Supervisor Member'!AQ4</f>
        <v>6208.8</v>
      </c>
      <c r="H2" s="61">
        <f ca="1">'Board of Supervisor Member'!AR4</f>
        <v>6143.915</v>
      </c>
      <c r="I2" s="60">
        <f ca="1">'Board of Supervisor Member'!AS4</f>
        <v>6143.915</v>
      </c>
      <c r="J2" s="60">
        <f ca="1">'Board of Supervisor Member'!AT4</f>
        <v>6143.915</v>
      </c>
      <c r="K2" s="62">
        <f ca="1">'Board of Supervisor Member'!AU4</f>
        <v>-1.0450489627625292E-2</v>
      </c>
      <c r="L2" s="62">
        <f ca="1">'Board of Supervisor Member'!AV4</f>
        <v>-1.0450489627625292E-2</v>
      </c>
      <c r="M2" s="62">
        <f ca="1">'Board of Supervisor Member'!AW4</f>
        <v>-1.0450489627625292E-2</v>
      </c>
    </row>
    <row r="3" spans="1:13" x14ac:dyDescent="0.35">
      <c r="A3" s="63">
        <v>26</v>
      </c>
      <c r="B3" s="54">
        <v>200</v>
      </c>
      <c r="C3" s="58" t="str">
        <f>'Auditor Controller'!AM4</f>
        <v>Auditor/Controller</v>
      </c>
      <c r="D3" s="59">
        <f ca="1">'Auditor Controller'!AN4</f>
        <v>8</v>
      </c>
      <c r="E3" s="60">
        <f>'Auditor Controller'!AO4</f>
        <v>12285.87</v>
      </c>
      <c r="F3" s="61">
        <f>'Auditor Controller'!AP4</f>
        <v>12285.87</v>
      </c>
      <c r="G3" s="60">
        <f>'Auditor Controller'!AQ4</f>
        <v>12285.87</v>
      </c>
      <c r="H3" s="61">
        <f ca="1">'Auditor Controller'!AR4</f>
        <v>14787.02</v>
      </c>
      <c r="I3" s="60">
        <f ca="1">'Auditor Controller'!AS4</f>
        <v>14787.02</v>
      </c>
      <c r="J3" s="60">
        <f ca="1">'Auditor Controller'!AT4</f>
        <v>15066.19</v>
      </c>
      <c r="K3" s="62">
        <f ca="1">'Auditor Controller'!AU4</f>
        <v>0.20357939649369561</v>
      </c>
      <c r="L3" s="62">
        <f ca="1">'Auditor Controller'!AV4</f>
        <v>0.20357939649369561</v>
      </c>
      <c r="M3" s="62">
        <f ca="1">'Auditor Controller'!AW4</f>
        <v>0.22630224802964705</v>
      </c>
    </row>
    <row r="4" spans="1:13" x14ac:dyDescent="0.35">
      <c r="A4" s="63">
        <v>19</v>
      </c>
      <c r="B4" s="54">
        <v>202</v>
      </c>
      <c r="C4" s="58" t="str">
        <f>Assessor!AM4</f>
        <v>Assessor</v>
      </c>
      <c r="D4" s="59">
        <f ca="1">Assessor!AN4</f>
        <v>8</v>
      </c>
      <c r="E4" s="60">
        <f>Assessor!AO4</f>
        <v>12285.87</v>
      </c>
      <c r="F4" s="61">
        <f>Assessor!AP4</f>
        <v>12285.87</v>
      </c>
      <c r="G4" s="60">
        <f>Assessor!AQ4</f>
        <v>12285.87</v>
      </c>
      <c r="H4" s="61">
        <f ca="1">Assessor!AR4</f>
        <v>13273.49</v>
      </c>
      <c r="I4" s="60">
        <f ca="1">Assessor!AS4</f>
        <v>13273.49</v>
      </c>
      <c r="J4" s="60">
        <f ca="1">Assessor!AT4</f>
        <v>14319.119999999999</v>
      </c>
      <c r="K4" s="62">
        <f ca="1">Assessor!AU4</f>
        <v>8.0386655564481657E-2</v>
      </c>
      <c r="L4" s="62">
        <f ca="1">Assessor!AV4</f>
        <v>8.0386655564481657E-2</v>
      </c>
      <c r="M4" s="62">
        <f ca="1">Assessor!AW4</f>
        <v>0.16549499547040614</v>
      </c>
    </row>
    <row r="5" spans="1:13" x14ac:dyDescent="0.35">
      <c r="A5" s="63">
        <v>54</v>
      </c>
      <c r="B5" s="54">
        <v>204</v>
      </c>
      <c r="C5" s="58" t="str">
        <f>'County Clerk Recorder'!AM4</f>
        <v>County Clerk Recorder</v>
      </c>
      <c r="D5" s="59">
        <f ca="1">'County Clerk Recorder'!AN4</f>
        <v>8</v>
      </c>
      <c r="E5" s="60">
        <f>'County Clerk Recorder'!AO4</f>
        <v>12285.87</v>
      </c>
      <c r="F5" s="61">
        <f>'County Clerk Recorder'!AP4</f>
        <v>12285.87</v>
      </c>
      <c r="G5" s="60">
        <f>'County Clerk Recorder'!AQ4</f>
        <v>12285.87</v>
      </c>
      <c r="H5" s="61">
        <f ca="1">'County Clerk Recorder'!AR4</f>
        <v>13731.52</v>
      </c>
      <c r="I5" s="60">
        <f ca="1">'County Clerk Recorder'!AS4</f>
        <v>13731.52</v>
      </c>
      <c r="J5" s="60">
        <f ca="1">'County Clerk Recorder'!AT4</f>
        <v>14315.205</v>
      </c>
      <c r="K5" s="62">
        <f ca="1">'County Clerk Recorder'!AU4</f>
        <v>0.11766769467689309</v>
      </c>
      <c r="L5" s="62">
        <f ca="1">'County Clerk Recorder'!AV4</f>
        <v>0.11766769467689309</v>
      </c>
      <c r="M5" s="62">
        <f ca="1">'County Clerk Recorder'!AW4</f>
        <v>0.16517633671852283</v>
      </c>
    </row>
    <row r="6" spans="1:13" x14ac:dyDescent="0.35">
      <c r="A6" s="63">
        <v>45</v>
      </c>
      <c r="B6" s="54">
        <v>206</v>
      </c>
      <c r="C6" s="58" t="str">
        <f>'Coroner Public Administrator'!AM4</f>
        <v>Coroner/Public Administrator</v>
      </c>
      <c r="D6" s="59">
        <f ca="1">'Coroner Public Administrator'!AN4</f>
        <v>1</v>
      </c>
      <c r="E6" s="60">
        <f>'Coroner Public Administrator'!AO4</f>
        <v>5518.93</v>
      </c>
      <c r="F6" s="61">
        <f>'Coroner Public Administrator'!AP4</f>
        <v>5518.93</v>
      </c>
      <c r="G6" s="60">
        <f>'Coroner Public Administrator'!AQ4</f>
        <v>5518.93</v>
      </c>
      <c r="H6" s="61">
        <f ca="1">'Coroner Public Administrator'!AR4</f>
        <v>5005.87</v>
      </c>
      <c r="I6" s="60">
        <f ca="1">'Coroner Public Administrator'!AS4</f>
        <v>5544.9349999999995</v>
      </c>
      <c r="J6" s="60">
        <f ca="1">'Coroner Public Administrator'!AT4</f>
        <v>6084</v>
      </c>
      <c r="K6" s="62">
        <f ca="1">'Coroner Public Administrator'!AU4</f>
        <v>-9.2963672306044853E-2</v>
      </c>
      <c r="L6" s="62">
        <f ca="1">'Coroner Public Administrator'!AV4</f>
        <v>4.7119640944892627E-3</v>
      </c>
      <c r="M6" s="62">
        <f ca="1">'Coroner Public Administrator'!AW4</f>
        <v>0.10238760049502349</v>
      </c>
    </row>
    <row r="7" spans="1:13" x14ac:dyDescent="0.35">
      <c r="A7" s="63">
        <v>84</v>
      </c>
      <c r="B7" s="54">
        <v>208</v>
      </c>
      <c r="C7" s="58" t="str">
        <f>'District Attorney'!AM4</f>
        <v>District Attorney</v>
      </c>
      <c r="D7" s="59">
        <f ca="1">'District Attorney'!AN4</f>
        <v>8</v>
      </c>
      <c r="E7" s="60">
        <f>'District Attorney'!AO4</f>
        <v>14171.73</v>
      </c>
      <c r="F7" s="61">
        <f>'District Attorney'!AP4</f>
        <v>14171.73</v>
      </c>
      <c r="G7" s="60">
        <f>'District Attorney'!AQ4</f>
        <v>14171.73</v>
      </c>
      <c r="H7" s="61">
        <f ca="1">'District Attorney'!AR4</f>
        <v>16459.364999999998</v>
      </c>
      <c r="I7" s="60">
        <f ca="1">'District Attorney'!AS4</f>
        <v>16829.989999999998</v>
      </c>
      <c r="J7" s="60">
        <f ca="1">'District Attorney'!AT4</f>
        <v>18500.395</v>
      </c>
      <c r="K7" s="62">
        <f ca="1">'District Attorney'!AU4</f>
        <v>0.16142242337385748</v>
      </c>
      <c r="L7" s="62">
        <f ca="1">'District Attorney'!AV4</f>
        <v>0.18757484089804133</v>
      </c>
      <c r="M7" s="62">
        <f ca="1">'District Attorney'!AW4</f>
        <v>0.30544365437388388</v>
      </c>
    </row>
    <row r="8" spans="1:13" x14ac:dyDescent="0.35">
      <c r="A8" s="63">
        <v>178</v>
      </c>
      <c r="B8" s="54">
        <v>210</v>
      </c>
      <c r="C8" s="58" t="str">
        <f>Sheriff!AM4</f>
        <v>Sheriff</v>
      </c>
      <c r="D8" s="59">
        <f ca="1">Sheriff!AN4</f>
        <v>8</v>
      </c>
      <c r="E8" s="60">
        <f>Sheriff!AO4</f>
        <v>12939.33</v>
      </c>
      <c r="F8" s="61">
        <f>Sheriff!AP4</f>
        <v>12939.33</v>
      </c>
      <c r="G8" s="60">
        <f>Sheriff!AQ4</f>
        <v>12939.33</v>
      </c>
      <c r="H8" s="61">
        <f ca="1">Sheriff!AR4</f>
        <v>17739.665000000001</v>
      </c>
      <c r="I8" s="60">
        <f ca="1">Sheriff!AS4</f>
        <v>17739.665000000001</v>
      </c>
      <c r="J8" s="60">
        <f ca="1">Sheriff!AT4</f>
        <v>18308.189999999999</v>
      </c>
      <c r="K8" s="62">
        <f ca="1">Sheriff!AU4</f>
        <v>0.37098791050232127</v>
      </c>
      <c r="L8" s="62">
        <f ca="1">Sheriff!AV4</f>
        <v>0.37098791050232127</v>
      </c>
      <c r="M8" s="62">
        <f ca="1">Sheriff!AW4</f>
        <v>0.41492565689259009</v>
      </c>
    </row>
    <row r="9" spans="1:13" x14ac:dyDescent="0.35">
      <c r="A9" s="63">
        <v>196</v>
      </c>
      <c r="B9" s="54">
        <v>212</v>
      </c>
      <c r="C9" s="58" t="str">
        <f>'Treasurer Tax Collector'!AM4</f>
        <v>Treasurer/Tax Collector</v>
      </c>
      <c r="D9" s="59">
        <f ca="1">'Treasurer Tax Collector'!AN4</f>
        <v>7</v>
      </c>
      <c r="E9" s="60">
        <f>'Treasurer Tax Collector'!AO4</f>
        <v>12285.87</v>
      </c>
      <c r="F9" s="61">
        <f>'Treasurer Tax Collector'!AP4</f>
        <v>12285.87</v>
      </c>
      <c r="G9" s="60">
        <f>'Treasurer Tax Collector'!AQ4</f>
        <v>12285.87</v>
      </c>
      <c r="H9" s="61">
        <f ca="1">'Treasurer Tax Collector'!AR4</f>
        <v>14086.91</v>
      </c>
      <c r="I9" s="60">
        <f ca="1">'Treasurer Tax Collector'!AS4</f>
        <v>14086.91</v>
      </c>
      <c r="J9" s="60">
        <f ca="1">'Treasurer Tax Collector'!AT4</f>
        <v>14551.33</v>
      </c>
      <c r="K9" s="62">
        <f ca="1">'Treasurer Tax Collector'!AU4</f>
        <v>0.14659442107070952</v>
      </c>
      <c r="L9" s="62">
        <f ca="1">'Treasurer Tax Collector'!AV4</f>
        <v>0.14659442107070952</v>
      </c>
      <c r="M9" s="62">
        <f ca="1">'Treasurer Tax Collector'!AW4</f>
        <v>0.18439556987010275</v>
      </c>
    </row>
    <row r="10" spans="1:13" x14ac:dyDescent="0.35">
      <c r="A10" s="63">
        <v>52</v>
      </c>
      <c r="B10" s="54">
        <v>300</v>
      </c>
      <c r="C10" s="58" t="str">
        <f>'County Administrative Officer'!AM4</f>
        <v>County Administrative Officer</v>
      </c>
      <c r="D10" s="59">
        <f ca="1">'County Administrative Officer'!AN4</f>
        <v>8</v>
      </c>
      <c r="E10" s="60">
        <f>'County Administrative Officer'!AO4</f>
        <v>16480.53</v>
      </c>
      <c r="F10" s="61">
        <f>'County Administrative Officer'!AP4</f>
        <v>16480.53</v>
      </c>
      <c r="G10" s="60">
        <f>'County Administrative Officer'!AQ4</f>
        <v>16480.53</v>
      </c>
      <c r="H10" s="61">
        <f ca="1">'County Administrative Officer'!AR4</f>
        <v>20580.065000000002</v>
      </c>
      <c r="I10" s="60">
        <f ca="1">'County Administrative Officer'!AS4</f>
        <v>20580.065000000002</v>
      </c>
      <c r="J10" s="60">
        <f ca="1">'County Administrative Officer'!AT4</f>
        <v>20741.330000000002</v>
      </c>
      <c r="K10" s="62">
        <f ca="1">'County Administrative Officer'!AU4</f>
        <v>0.24875019189310077</v>
      </c>
      <c r="L10" s="62">
        <f ca="1">'County Administrative Officer'!AV4</f>
        <v>0.24875019189310077</v>
      </c>
      <c r="M10" s="62">
        <f ca="1">'County Administrative Officer'!AW4</f>
        <v>0.25853537477253474</v>
      </c>
    </row>
    <row r="11" spans="1:13" x14ac:dyDescent="0.35">
      <c r="A11" s="63">
        <v>37</v>
      </c>
      <c r="B11" s="54">
        <v>302</v>
      </c>
      <c r="C11" s="58" t="str">
        <f>'Chief Probation Officer'!AM4</f>
        <v>Chief Probation Officer</v>
      </c>
      <c r="D11" s="59">
        <f ca="1">'Chief Probation Officer'!AN4</f>
        <v>8</v>
      </c>
      <c r="E11" s="60">
        <f>'Chief Probation Officer'!AO4</f>
        <v>10616.67</v>
      </c>
      <c r="F11" s="61">
        <f>'Chief Probation Officer'!AP4</f>
        <v>10616.67</v>
      </c>
      <c r="G11" s="60">
        <f>'Chief Probation Officer'!AQ4</f>
        <v>10616.67</v>
      </c>
      <c r="H11" s="61">
        <f ca="1">'Chief Probation Officer'!AR4</f>
        <v>11609.57</v>
      </c>
      <c r="I11" s="60">
        <f ca="1">'Chief Probation Officer'!AS4</f>
        <v>13883.735000000001</v>
      </c>
      <c r="J11" s="60">
        <f ca="1">'Chief Probation Officer'!AT4</f>
        <v>15780.17</v>
      </c>
      <c r="K11" s="62">
        <f ca="1">'Chief Probation Officer'!AU4</f>
        <v>9.3522733587838802E-2</v>
      </c>
      <c r="L11" s="62">
        <f ca="1">'Chief Probation Officer'!AV4</f>
        <v>0.30772973069710186</v>
      </c>
      <c r="M11" s="62">
        <f ca="1">'Chief Probation Officer'!AW4</f>
        <v>0.48635777508390099</v>
      </c>
    </row>
    <row r="12" spans="1:13" x14ac:dyDescent="0.35">
      <c r="A12" s="63">
        <v>55</v>
      </c>
      <c r="B12" s="54">
        <v>304</v>
      </c>
      <c r="C12" s="58" t="str">
        <f>'County Counsel'!AM4</f>
        <v>County Counsel</v>
      </c>
      <c r="D12" s="59">
        <f ca="1">'County Counsel'!AN4</f>
        <v>8</v>
      </c>
      <c r="E12" s="60">
        <f>'County Counsel'!AO4</f>
        <v>13681.2</v>
      </c>
      <c r="F12" s="61">
        <f>'County Counsel'!AP4</f>
        <v>13681.2</v>
      </c>
      <c r="G12" s="60">
        <f>'County Counsel'!AQ4</f>
        <v>13681.2</v>
      </c>
      <c r="H12" s="61">
        <f ca="1">'County Counsel'!AR4</f>
        <v>15330.465</v>
      </c>
      <c r="I12" s="60">
        <f ca="1">'County Counsel'!AS4</f>
        <v>17293.900000000001</v>
      </c>
      <c r="J12" s="60">
        <f ca="1">'County Counsel'!AT4</f>
        <v>18790.635000000002</v>
      </c>
      <c r="K12" s="62">
        <f ca="1">'County Counsel'!AU4</f>
        <v>0.12054973247960699</v>
      </c>
      <c r="L12" s="62">
        <f ca="1">'County Counsel'!AV4</f>
        <v>0.26406309388065385</v>
      </c>
      <c r="M12" s="62">
        <f ca="1">'County Counsel'!AW4</f>
        <v>0.37346395053065518</v>
      </c>
    </row>
    <row r="13" spans="1:13" x14ac:dyDescent="0.35">
      <c r="A13" s="63">
        <v>35</v>
      </c>
      <c r="B13" s="54">
        <v>309</v>
      </c>
      <c r="C13" s="58" t="str">
        <f>'Chief Building Official'!AM4</f>
        <v>Chief Building Official</v>
      </c>
      <c r="D13" s="59">
        <f ca="1">'Chief Building Official'!AN4</f>
        <v>6</v>
      </c>
      <c r="E13" s="60">
        <f>'Chief Building Official'!AO4</f>
        <v>10712</v>
      </c>
      <c r="F13" s="61">
        <f>'Chief Building Official'!AP4</f>
        <v>10712</v>
      </c>
      <c r="G13" s="60">
        <f>'Chief Building Official'!AQ4</f>
        <v>10712</v>
      </c>
      <c r="H13" s="61">
        <f ca="1">'Chief Building Official'!AR4</f>
        <v>9031.42</v>
      </c>
      <c r="I13" s="60">
        <f ca="1">'Chief Building Official'!AS4</f>
        <v>9734.1949999999997</v>
      </c>
      <c r="J13" s="60">
        <f ca="1">'Chief Building Official'!AT4</f>
        <v>10917.470000000001</v>
      </c>
      <c r="K13" s="62">
        <f ca="1">'Chief Building Official'!AU4</f>
        <v>-0.1568876026885736</v>
      </c>
      <c r="L13" s="62">
        <f ca="1">'Chief Building Official'!AV4</f>
        <v>-9.1281273338312152E-2</v>
      </c>
      <c r="M13" s="62">
        <f ca="1">'Chief Building Official'!AW4</f>
        <v>1.9181292008962014E-2</v>
      </c>
    </row>
    <row r="14" spans="1:13" x14ac:dyDescent="0.35">
      <c r="A14" s="63">
        <v>56</v>
      </c>
      <c r="B14" s="54">
        <v>310</v>
      </c>
      <c r="C14" s="58" t="str">
        <f>'County Librarian'!AM4</f>
        <v>County Librarian</v>
      </c>
      <c r="D14" s="59">
        <f ca="1">'County Librarian'!AN4</f>
        <v>6</v>
      </c>
      <c r="E14" s="60">
        <f>'County Librarian'!AO4</f>
        <v>7446.4</v>
      </c>
      <c r="F14" s="61">
        <f>'County Librarian'!AP4</f>
        <v>7446.4</v>
      </c>
      <c r="G14" s="60">
        <f>'County Librarian'!AQ4</f>
        <v>7446.4</v>
      </c>
      <c r="H14" s="61">
        <f ca="1">'County Librarian'!AR4</f>
        <v>9231.5950000000012</v>
      </c>
      <c r="I14" s="60">
        <f ca="1">'County Librarian'!AS4</f>
        <v>10873.102499999999</v>
      </c>
      <c r="J14" s="60">
        <f ca="1">'County Librarian'!AT4</f>
        <v>11999.81</v>
      </c>
      <c r="K14" s="62">
        <f ca="1">'County Librarian'!AU4</f>
        <v>0.23973933712935125</v>
      </c>
      <c r="L14" s="62">
        <f ca="1">'County Librarian'!AV4</f>
        <v>0.46018243715083784</v>
      </c>
      <c r="M14" s="62">
        <f ca="1">'County Librarian'!AW4</f>
        <v>0.61149145896003443</v>
      </c>
    </row>
    <row r="15" spans="1:13" x14ac:dyDescent="0.35">
      <c r="A15" s="63">
        <v>80</v>
      </c>
      <c r="B15" s="54">
        <v>311</v>
      </c>
      <c r="C15" s="58" t="str">
        <f>'Director Planning'!AM4</f>
        <v>Director Planning</v>
      </c>
      <c r="D15" s="59">
        <f ca="1">'Director Planning'!AN4</f>
        <v>7</v>
      </c>
      <c r="E15" s="60">
        <f>'Director Planning'!AO4</f>
        <v>11701.73</v>
      </c>
      <c r="F15" s="61">
        <f>'Director Planning'!AP4</f>
        <v>11701.73</v>
      </c>
      <c r="G15" s="60">
        <f>'Director Planning'!AQ4</f>
        <v>11701.73</v>
      </c>
      <c r="H15" s="61">
        <f ca="1">'Director Planning'!AR4</f>
        <v>9866.4500000000007</v>
      </c>
      <c r="I15" s="60">
        <f ca="1">'Director Planning'!AS4</f>
        <v>10929.59</v>
      </c>
      <c r="J15" s="60">
        <f ca="1">'Director Planning'!AT4</f>
        <v>11992.73</v>
      </c>
      <c r="K15" s="62">
        <f ca="1">'Director Planning'!AU4</f>
        <v>-0.15683834783403816</v>
      </c>
      <c r="L15" s="62">
        <f ca="1">'Director Planning'!AV4</f>
        <v>-6.5985115021454099E-2</v>
      </c>
      <c r="M15" s="62">
        <f ca="1">'Director Planning'!AW4</f>
        <v>2.4868117791130073E-2</v>
      </c>
    </row>
    <row r="16" spans="1:13" x14ac:dyDescent="0.35">
      <c r="A16" s="63">
        <v>82</v>
      </c>
      <c r="B16" s="54">
        <v>312</v>
      </c>
      <c r="C16" s="58" t="str">
        <f>'Director Public Works &amp; Transp'!AM4</f>
        <v>Director Public Works &amp; Transportation</v>
      </c>
      <c r="D16" s="59">
        <f ca="1">'Director Public Works &amp; Transp'!AN4</f>
        <v>8</v>
      </c>
      <c r="E16" s="60">
        <f>'Director Public Works &amp; Transp'!AO4</f>
        <v>13681.2</v>
      </c>
      <c r="F16" s="61">
        <f>'Director Public Works &amp; Transp'!AP4</f>
        <v>13681.2</v>
      </c>
      <c r="G16" s="60">
        <f>'Director Public Works &amp; Transp'!AQ4</f>
        <v>13681.2</v>
      </c>
      <c r="H16" s="61">
        <f ca="1">'Director Public Works &amp; Transp'!AR4</f>
        <v>12102.135</v>
      </c>
      <c r="I16" s="60">
        <f ca="1">'Director Public Works &amp; Transp'!AS4</f>
        <v>13952.0075</v>
      </c>
      <c r="J16" s="60">
        <f ca="1">'Director Public Works &amp; Transp'!AT4</f>
        <v>15663.575000000001</v>
      </c>
      <c r="K16" s="62">
        <f ca="1">'Director Public Works &amp; Transp'!AU4</f>
        <v>-0.11541860363126044</v>
      </c>
      <c r="L16" s="62">
        <f ca="1">'Director Public Works &amp; Transp'!AV4</f>
        <v>1.9794133555536053E-2</v>
      </c>
      <c r="M16" s="62">
        <f ca="1">'Director Public Works &amp; Transp'!AW4</f>
        <v>0.14489774288805068</v>
      </c>
    </row>
    <row r="17" spans="1:13" x14ac:dyDescent="0.35">
      <c r="A17" s="63">
        <v>78</v>
      </c>
      <c r="B17" s="54">
        <v>315</v>
      </c>
      <c r="C17" s="58" t="str">
        <f>'Director Health &amp; Human Ser'!AM4</f>
        <v>Director Health &amp; Human Services Agency</v>
      </c>
      <c r="D17" s="59">
        <f ca="1">'Director Health &amp; Human Ser'!AN4</f>
        <v>8</v>
      </c>
      <c r="E17" s="60">
        <f>'Director Health &amp; Human Ser'!AO4</f>
        <v>13681.2</v>
      </c>
      <c r="F17" s="61">
        <f>'Director Health &amp; Human Ser'!AP4</f>
        <v>13681.2</v>
      </c>
      <c r="G17" s="60">
        <f>'Director Health &amp; Human Ser'!AQ4</f>
        <v>13681.2</v>
      </c>
      <c r="H17" s="61">
        <f ca="1">'Director Health &amp; Human Ser'!AR4</f>
        <v>13352.189999999999</v>
      </c>
      <c r="I17" s="60">
        <f ca="1">'Director Health &amp; Human Ser'!AS4</f>
        <v>15501.8</v>
      </c>
      <c r="J17" s="60">
        <f ca="1">'Director Health &amp; Human Ser'!AT4</f>
        <v>17654.974999999999</v>
      </c>
      <c r="K17" s="62">
        <f ca="1">'Director Health &amp; Human Ser'!AU4</f>
        <v>-2.404832909393928E-2</v>
      </c>
      <c r="L17" s="62">
        <f ca="1">'Director Health &amp; Human Ser'!AV4</f>
        <v>0.13307312224073908</v>
      </c>
      <c r="M17" s="62">
        <f ca="1">'Director Health &amp; Human Ser'!AW4</f>
        <v>0.29045515013302903</v>
      </c>
    </row>
    <row r="18" spans="1:13" x14ac:dyDescent="0.35">
      <c r="A18" s="63">
        <v>9</v>
      </c>
      <c r="B18" s="54">
        <v>323</v>
      </c>
      <c r="C18" s="58" t="str">
        <f>'AG Commissioner Dir Weights &amp; M'!AM4</f>
        <v>AG Commissioner/Dir Weights &amp; MSRS</v>
      </c>
      <c r="D18" s="59">
        <f ca="1">'AG Commissioner Dir Weights &amp; M'!AN4</f>
        <v>8</v>
      </c>
      <c r="E18" s="60">
        <f>'AG Commissioner Dir Weights &amp; M'!AO4</f>
        <v>7598.93</v>
      </c>
      <c r="F18" s="61">
        <f>'AG Commissioner Dir Weights &amp; M'!AP4</f>
        <v>8417.93</v>
      </c>
      <c r="G18" s="60">
        <f>'AG Commissioner Dir Weights &amp; M'!AQ4</f>
        <v>9236.93</v>
      </c>
      <c r="H18" s="61">
        <f ca="1">'AG Commissioner Dir Weights &amp; M'!AR4</f>
        <v>10006.709999999999</v>
      </c>
      <c r="I18" s="60">
        <f ca="1">'AG Commissioner Dir Weights &amp; M'!AS4</f>
        <v>11200.9025</v>
      </c>
      <c r="J18" s="60">
        <f ca="1">'AG Commissioner Dir Weights &amp; M'!AT4</f>
        <v>12449.735000000001</v>
      </c>
      <c r="K18" s="62">
        <f ca="1">'AG Commissioner Dir Weights &amp; M'!AU4</f>
        <v>0.31685776813314481</v>
      </c>
      <c r="L18" s="62">
        <f ca="1">'AG Commissioner Dir Weights &amp; M'!AV4</f>
        <v>0.33060057520079167</v>
      </c>
      <c r="M18" s="62">
        <f ca="1">'AG Commissioner Dir Weights &amp; M'!AW4</f>
        <v>0.34782173297838126</v>
      </c>
    </row>
    <row r="19" spans="1:13" x14ac:dyDescent="0.35">
      <c r="A19" s="63">
        <v>100</v>
      </c>
      <c r="B19" s="54">
        <v>324</v>
      </c>
      <c r="C19" s="58" t="str">
        <f>'Environmental Management Admin '!AM4</f>
        <v>Environmental Management Admin/APCO</v>
      </c>
      <c r="D19" s="59">
        <f ca="1">'Environmental Management Admin '!AN4</f>
        <v>8</v>
      </c>
      <c r="E19" s="60">
        <f>'Environmental Management Admin '!AO4</f>
        <v>11251.07</v>
      </c>
      <c r="F19" s="61">
        <f>'Environmental Management Admin '!AP4</f>
        <v>11251.07</v>
      </c>
      <c r="G19" s="60">
        <f>'Environmental Management Admin '!AQ4</f>
        <v>11251.07</v>
      </c>
      <c r="H19" s="61">
        <f ca="1">'Environmental Management Admin '!AR4</f>
        <v>10247.939999999999</v>
      </c>
      <c r="I19" s="60">
        <f ca="1">'Environmental Management Admin '!AS4</f>
        <v>11365.584999999999</v>
      </c>
      <c r="J19" s="60">
        <f ca="1">'Environmental Management Admin '!AT4</f>
        <v>12483.23</v>
      </c>
      <c r="K19" s="62">
        <f ca="1">'Environmental Management Admin '!AU4</f>
        <v>-8.9158631134638844E-2</v>
      </c>
      <c r="L19" s="62">
        <f ca="1">'Environmental Management Admin '!AV4</f>
        <v>1.0178143056615907E-2</v>
      </c>
      <c r="M19" s="62">
        <f ca="1">'Environmental Management Admin '!AW4</f>
        <v>0.10951491724787066</v>
      </c>
    </row>
    <row r="20" spans="1:13" x14ac:dyDescent="0.35">
      <c r="A20" s="63">
        <v>103</v>
      </c>
      <c r="B20" s="54">
        <v>400</v>
      </c>
      <c r="C20" s="58" t="str">
        <f>'Executive Director CMCAA'!AM4</f>
        <v>Executive Director CMCAA</v>
      </c>
      <c r="D20" s="59">
        <f ca="1">'Executive Director CMCAA'!AN4</f>
        <v>0</v>
      </c>
      <c r="E20" s="60">
        <f>'Executive Director CMCAA'!AO4</f>
        <v>5564</v>
      </c>
      <c r="F20" s="61">
        <f>'Executive Director CMCAA'!AP4</f>
        <v>6163.7350000000006</v>
      </c>
      <c r="G20" s="60">
        <f>'Executive Director CMCAA'!AQ4</f>
        <v>6763.47</v>
      </c>
      <c r="H20" s="61" t="e">
        <f ca="1">'Executive Director CMCAA'!AR4</f>
        <v>#NUM!</v>
      </c>
      <c r="I20" s="60" t="e">
        <f ca="1">'Executive Director CMCAA'!AS4</f>
        <v>#NUM!</v>
      </c>
      <c r="J20" s="60" t="e">
        <f ca="1">'Executive Director CMCAA'!AT4</f>
        <v>#NUM!</v>
      </c>
      <c r="K20" s="62" t="str">
        <f ca="1">'Executive Director CMCAA'!AU4</f>
        <v/>
      </c>
      <c r="L20" s="62" t="str">
        <f ca="1">'Executive Director CMCAA'!AV4</f>
        <v/>
      </c>
      <c r="M20" s="62" t="str">
        <f ca="1">'Executive Director CMCAA'!AW4</f>
        <v/>
      </c>
    </row>
    <row r="21" spans="1:13" x14ac:dyDescent="0.35">
      <c r="A21" s="63">
        <v>197</v>
      </c>
      <c r="B21" s="54">
        <v>402</v>
      </c>
      <c r="C21" s="58" t="str">
        <f>Undersheriff!AM4</f>
        <v>Undersheriff</v>
      </c>
      <c r="D21" s="59">
        <f ca="1">Undersheriff!AN4</f>
        <v>8</v>
      </c>
      <c r="E21" s="60">
        <f>Undersheriff!AO4</f>
        <v>9864.4</v>
      </c>
      <c r="F21" s="61">
        <f>Undersheriff!AP4</f>
        <v>10926.934999999999</v>
      </c>
      <c r="G21" s="60">
        <f>Undersheriff!AQ4</f>
        <v>11989.47</v>
      </c>
      <c r="H21" s="61">
        <f ca="1">Undersheriff!AR4</f>
        <v>12311.900000000001</v>
      </c>
      <c r="I21" s="60">
        <f ca="1">Undersheriff!AS4</f>
        <v>13619.895</v>
      </c>
      <c r="J21" s="60">
        <f ca="1">Undersheriff!AT4</f>
        <v>14998.355</v>
      </c>
      <c r="K21" s="62">
        <f ca="1">Undersheriff!AU4</f>
        <v>0.24811443169376779</v>
      </c>
      <c r="L21" s="62">
        <f ca="1">Undersheriff!AV4</f>
        <v>0.24645154382267309</v>
      </c>
      <c r="M21" s="62">
        <f ca="1">Undersheriff!AW4</f>
        <v>0.25096063462354889</v>
      </c>
    </row>
    <row r="22" spans="1:13" x14ac:dyDescent="0.35">
      <c r="A22" s="63">
        <v>161</v>
      </c>
      <c r="B22" s="54">
        <v>403</v>
      </c>
      <c r="C22" s="58" t="str">
        <f>'Public Access TV Manager'!AM4</f>
        <v>Public Access TV Manager</v>
      </c>
      <c r="D22" s="59">
        <f ca="1">'Public Access TV Manager'!AN4</f>
        <v>1</v>
      </c>
      <c r="E22" s="60">
        <f>'Public Access TV Manager'!AO4</f>
        <v>5891.6</v>
      </c>
      <c r="F22" s="61">
        <f>'Public Access TV Manager'!AP4</f>
        <v>6526</v>
      </c>
      <c r="G22" s="60">
        <f>'Public Access TV Manager'!AQ4</f>
        <v>7160.4</v>
      </c>
      <c r="H22" s="61">
        <f ca="1">'Public Access TV Manager'!AR4</f>
        <v>6511</v>
      </c>
      <c r="I22" s="60">
        <f ca="1">'Public Access TV Manager'!AS4</f>
        <v>7650.5</v>
      </c>
      <c r="J22" s="60">
        <f ca="1">'Public Access TV Manager'!AT4</f>
        <v>8790</v>
      </c>
      <c r="K22" s="62">
        <f ca="1">'Public Access TV Manager'!AU4</f>
        <v>0.1051327313463235</v>
      </c>
      <c r="L22" s="62">
        <f ca="1">'Public Access TV Manager'!AV4</f>
        <v>0.17231075697211162</v>
      </c>
      <c r="M22" s="62">
        <f ca="1">'Public Access TV Manager'!AW4</f>
        <v>0.22758505111446303</v>
      </c>
    </row>
    <row r="23" spans="1:13" x14ac:dyDescent="0.35">
      <c r="A23" s="63">
        <v>23</v>
      </c>
      <c r="B23" s="54">
        <v>405</v>
      </c>
      <c r="C23" s="58" t="str">
        <f>'Assistant County Administrative'!AM4</f>
        <v>Assistant County Administrative Officer</v>
      </c>
      <c r="D23" s="59">
        <f ca="1">'Assistant County Administrative'!AN4</f>
        <v>7</v>
      </c>
      <c r="E23" s="60">
        <f>'Assistant County Administrative'!AO4</f>
        <v>9769.07</v>
      </c>
      <c r="F23" s="61">
        <f>'Assistant County Administrative'!AP4</f>
        <v>10822.934999999999</v>
      </c>
      <c r="G23" s="60">
        <f>'Assistant County Administrative'!AQ4</f>
        <v>11876.8</v>
      </c>
      <c r="H23" s="61">
        <f ca="1">'Assistant County Administrative'!AR4</f>
        <v>13877.71</v>
      </c>
      <c r="I23" s="60">
        <f ca="1">'Assistant County Administrative'!AS4</f>
        <v>15849.599999999999</v>
      </c>
      <c r="J23" s="60">
        <f ca="1">'Assistant County Administrative'!AT4</f>
        <v>18078</v>
      </c>
      <c r="K23" s="62">
        <f ca="1">'Assistant County Administrative'!AU4</f>
        <v>0.4205763701150671</v>
      </c>
      <c r="L23" s="62">
        <f ca="1">'Assistant County Administrative'!AV4</f>
        <v>0.46444564251748721</v>
      </c>
      <c r="M23" s="62">
        <f ca="1">'Assistant County Administrative'!AW4</f>
        <v>0.52212717230230377</v>
      </c>
    </row>
    <row r="24" spans="1:13" x14ac:dyDescent="0.35">
      <c r="A24" s="63">
        <v>89</v>
      </c>
      <c r="B24" s="54">
        <v>406</v>
      </c>
      <c r="C24" s="58" t="str">
        <f>'Eligibility Specialist Supervis'!AM4</f>
        <v>Eligibility Specialist Supervisor</v>
      </c>
      <c r="D24" s="59">
        <f ca="1">'Eligibility Specialist Supervis'!AN4</f>
        <v>8</v>
      </c>
      <c r="E24" s="60">
        <f>'Eligibility Specialist Supervis'!AO4</f>
        <v>4487.6000000000004</v>
      </c>
      <c r="F24" s="61">
        <f>'Eligibility Specialist Supervis'!AP4</f>
        <v>4970.335</v>
      </c>
      <c r="G24" s="60">
        <f>'Eligibility Specialist Supervis'!AQ4</f>
        <v>5453.07</v>
      </c>
      <c r="H24" s="61">
        <f ca="1">'Eligibility Specialist Supervis'!AR4</f>
        <v>4693.8850000000002</v>
      </c>
      <c r="I24" s="60">
        <f ca="1">'Eligibility Specialist Supervis'!AS4</f>
        <v>5227.7174999999997</v>
      </c>
      <c r="J24" s="60">
        <f ca="1">'Eligibility Specialist Supervis'!AT4</f>
        <v>5815.65</v>
      </c>
      <c r="K24" s="62">
        <f ca="1">'Eligibility Specialist Supervis'!AU4</f>
        <v>4.5967777876816163E-2</v>
      </c>
      <c r="L24" s="62">
        <f ca="1">'Eligibility Specialist Supervis'!AV4</f>
        <v>5.1783732887219713E-2</v>
      </c>
      <c r="M24" s="62">
        <f ca="1">'Eligibility Specialist Supervis'!AW4</f>
        <v>6.6490985811662018E-2</v>
      </c>
    </row>
    <row r="25" spans="1:13" x14ac:dyDescent="0.35">
      <c r="A25" s="63">
        <v>125</v>
      </c>
      <c r="B25" s="54">
        <v>407</v>
      </c>
      <c r="C25" s="58" t="str">
        <f>'Integrated Waste Manager'!AM4</f>
        <v>Integrated Waste Manager</v>
      </c>
      <c r="D25" s="59">
        <f ca="1">'Integrated Waste Manager'!AN4</f>
        <v>4</v>
      </c>
      <c r="E25" s="60">
        <f>'Integrated Waste Manager'!AO4</f>
        <v>7874.53</v>
      </c>
      <c r="F25" s="61">
        <f>'Integrated Waste Manager'!AP4</f>
        <v>8722.1299999999992</v>
      </c>
      <c r="G25" s="60">
        <f>'Integrated Waste Manager'!AQ4</f>
        <v>9569.73</v>
      </c>
      <c r="H25" s="61">
        <f ca="1">'Integrated Waste Manager'!AR4</f>
        <v>7441.2550000000001</v>
      </c>
      <c r="I25" s="60">
        <f ca="1">'Integrated Waste Manager'!AS4</f>
        <v>8243.0924999999988</v>
      </c>
      <c r="J25" s="60">
        <f ca="1">'Integrated Waste Manager'!AT4</f>
        <v>9044.93</v>
      </c>
      <c r="K25" s="62">
        <f ca="1">'Integrated Waste Manager'!AU4</f>
        <v>-5.5022331491530241E-2</v>
      </c>
      <c r="L25" s="62">
        <f ca="1">'Integrated Waste Manager'!AV4</f>
        <v>-5.4922077520055401E-2</v>
      </c>
      <c r="M25" s="62">
        <f ca="1">'Integrated Waste Manager'!AW4</f>
        <v>-5.4839582725949354E-2</v>
      </c>
    </row>
    <row r="26" spans="1:13" x14ac:dyDescent="0.35">
      <c r="A26" s="63">
        <v>81</v>
      </c>
      <c r="B26" s="54">
        <v>409</v>
      </c>
      <c r="C26" s="58" t="str">
        <f>'Director Public Health Nursing'!AM4</f>
        <v>Director Public Health Nursing</v>
      </c>
      <c r="D26" s="59">
        <f ca="1">'Director Public Health Nursing'!AN4</f>
        <v>8</v>
      </c>
      <c r="E26" s="60">
        <f>'Director Public Health Nursing'!AO4</f>
        <v>7058.13</v>
      </c>
      <c r="F26" s="61">
        <f>'Director Public Health Nursing'!AP4</f>
        <v>7816.4650000000001</v>
      </c>
      <c r="G26" s="60">
        <f>'Director Public Health Nursing'!AQ4</f>
        <v>8574.7999999999993</v>
      </c>
      <c r="H26" s="61">
        <f ca="1">'Director Public Health Nursing'!AR4</f>
        <v>10418.5</v>
      </c>
      <c r="I26" s="60">
        <f ca="1">'Director Public Health Nursing'!AS4</f>
        <v>10979.875</v>
      </c>
      <c r="J26" s="60">
        <f ca="1">'Director Public Health Nursing'!AT4</f>
        <v>11830.904999999999</v>
      </c>
      <c r="K26" s="62">
        <f ca="1">'Director Public Health Nursing'!AU4</f>
        <v>0.47609919341241946</v>
      </c>
      <c r="L26" s="62">
        <f ca="1">'Director Public Health Nursing'!AV4</f>
        <v>0.40471108103215458</v>
      </c>
      <c r="M26" s="62">
        <f ca="1">'Director Public Health Nursing'!AW4</f>
        <v>0.37972955637449268</v>
      </c>
    </row>
    <row r="27" spans="1:13" x14ac:dyDescent="0.35">
      <c r="A27" s="63">
        <v>94</v>
      </c>
      <c r="B27" s="54">
        <v>412</v>
      </c>
      <c r="C27" s="58" t="str">
        <f>'Employment Training Worker Supe'!AM4</f>
        <v>Employment Training Worker Supervisor</v>
      </c>
      <c r="D27" s="59">
        <f ca="1">'Employment Training Worker Supe'!AN4</f>
        <v>4</v>
      </c>
      <c r="E27" s="60">
        <f>'Employment Training Worker Supe'!AO4</f>
        <v>4780.53</v>
      </c>
      <c r="F27" s="61">
        <f>'Employment Training Worker Supe'!AP4</f>
        <v>5297.0650000000005</v>
      </c>
      <c r="G27" s="60">
        <f>'Employment Training Worker Supe'!AQ4</f>
        <v>5813.6</v>
      </c>
      <c r="H27" s="61">
        <f ca="1">'Employment Training Worker Supe'!AR4</f>
        <v>5226.2349999999997</v>
      </c>
      <c r="I27" s="60">
        <f ca="1">'Employment Training Worker Supe'!AS4</f>
        <v>5789.5599999999995</v>
      </c>
      <c r="J27" s="60">
        <f ca="1">'Employment Training Worker Supe'!AT4</f>
        <v>6352.8850000000002</v>
      </c>
      <c r="K27" s="62">
        <f ca="1">'Employment Training Worker Supe'!AU4</f>
        <v>9.3233386256335482E-2</v>
      </c>
      <c r="L27" s="62">
        <f ca="1">'Employment Training Worker Supe'!AV4</f>
        <v>9.2975072044613194E-2</v>
      </c>
      <c r="M27" s="62">
        <f ca="1">'Employment Training Worker Supe'!AW4</f>
        <v>9.2762659969726213E-2</v>
      </c>
    </row>
    <row r="28" spans="1:13" x14ac:dyDescent="0.35">
      <c r="A28" s="63">
        <v>174</v>
      </c>
      <c r="B28" s="54">
        <v>414</v>
      </c>
      <c r="C28" s="58" t="str">
        <f>'Safety &amp; Training Specialist'!AM4</f>
        <v>Safety &amp; Training Specialist</v>
      </c>
      <c r="D28" s="59">
        <f ca="1">'Safety &amp; Training Specialist'!AN4</f>
        <v>7</v>
      </c>
      <c r="E28" s="60">
        <f>'Safety &amp; Training Specialist'!AO4</f>
        <v>5196.53</v>
      </c>
      <c r="F28" s="61">
        <f>'Safety &amp; Training Specialist'!AP4</f>
        <v>5755.53</v>
      </c>
      <c r="G28" s="60">
        <f>'Safety &amp; Training Specialist'!AQ4</f>
        <v>6314.53</v>
      </c>
      <c r="H28" s="61">
        <f ca="1">'Safety &amp; Training Specialist'!AR4</f>
        <v>5609.07</v>
      </c>
      <c r="I28" s="60">
        <f ca="1">'Safety &amp; Training Specialist'!AS4</f>
        <v>6592.7950000000001</v>
      </c>
      <c r="J28" s="60">
        <f ca="1">'Safety &amp; Training Specialist'!AT4</f>
        <v>7248.26</v>
      </c>
      <c r="K28" s="62">
        <f ca="1">'Safety &amp; Training Specialist'!AU4</f>
        <v>7.9387591334987073E-2</v>
      </c>
      <c r="L28" s="62">
        <f ca="1">'Safety &amp; Training Specialist'!AV4</f>
        <v>0.14547139881123039</v>
      </c>
      <c r="M28" s="62">
        <f ca="1">'Safety &amp; Training Specialist'!AW4</f>
        <v>0.14787007109001005</v>
      </c>
    </row>
    <row r="29" spans="1:13" x14ac:dyDescent="0.35">
      <c r="A29" s="63">
        <v>137</v>
      </c>
      <c r="B29" s="54">
        <v>415</v>
      </c>
      <c r="C29" s="58" t="str">
        <f>'Licensed Clinical Social Worker'!AM4</f>
        <v>Licensed Clinical Social Worker</v>
      </c>
      <c r="D29" s="59">
        <f ca="1">'Licensed Clinical Social Worker'!AN4</f>
        <v>5</v>
      </c>
      <c r="E29" s="60">
        <f>'Licensed Clinical Social Worker'!AO4</f>
        <v>5870.8</v>
      </c>
      <c r="F29" s="61">
        <f>'Licensed Clinical Social Worker'!AP4</f>
        <v>6505.2000000000007</v>
      </c>
      <c r="G29" s="60">
        <f>'Licensed Clinical Social Worker'!AQ4</f>
        <v>7139.6</v>
      </c>
      <c r="H29" s="61">
        <f ca="1">'Licensed Clinical Social Worker'!AR4</f>
        <v>5962</v>
      </c>
      <c r="I29" s="60">
        <f ca="1">'Licensed Clinical Social Worker'!AS4</f>
        <v>6624.63</v>
      </c>
      <c r="J29" s="60">
        <f ca="1">'Licensed Clinical Social Worker'!AT4</f>
        <v>7269.02</v>
      </c>
      <c r="K29" s="62">
        <f ca="1">'Licensed Clinical Social Worker'!AU4</f>
        <v>1.5534509777202388E-2</v>
      </c>
      <c r="L29" s="62">
        <f ca="1">'Licensed Clinical Social Worker'!AV4</f>
        <v>1.8359158826784627E-2</v>
      </c>
      <c r="M29" s="62">
        <f ca="1">'Licensed Clinical Social Worker'!AW4</f>
        <v>1.8127065942069587E-2</v>
      </c>
    </row>
    <row r="30" spans="1:13" x14ac:dyDescent="0.35">
      <c r="A30" s="63">
        <v>184</v>
      </c>
      <c r="B30" s="54">
        <v>416</v>
      </c>
      <c r="C30" s="58" t="str">
        <f>'Staff Services Analyst'!AM4</f>
        <v>Staff Services Analyst</v>
      </c>
      <c r="D30" s="59">
        <f ca="1">'Staff Services Analyst'!AN4</f>
        <v>8</v>
      </c>
      <c r="E30" s="60">
        <f>'Staff Services Analyst'!AO4</f>
        <v>5019.7299999999996</v>
      </c>
      <c r="F30" s="61">
        <f>'Staff Services Analyst'!AP4</f>
        <v>5559.665</v>
      </c>
      <c r="G30" s="60">
        <f>'Staff Services Analyst'!AQ4</f>
        <v>6099.6</v>
      </c>
      <c r="H30" s="61">
        <f ca="1">'Staff Services Analyst'!AR4</f>
        <v>5490.7749999999996</v>
      </c>
      <c r="I30" s="60">
        <f ca="1">'Staff Services Analyst'!AS4</f>
        <v>6089.8374999999996</v>
      </c>
      <c r="J30" s="60">
        <f ca="1">'Staff Services Analyst'!AT4</f>
        <v>6795.875</v>
      </c>
      <c r="K30" s="62">
        <f ca="1">'Staff Services Analyst'!AU4</f>
        <v>9.383871244070896E-2</v>
      </c>
      <c r="L30" s="62">
        <f ca="1">'Staff Services Analyst'!AV4</f>
        <v>9.5360511829399641E-2</v>
      </c>
      <c r="M30" s="62">
        <f ca="1">'Staff Services Analyst'!AW4</f>
        <v>0.11415092792970016</v>
      </c>
    </row>
    <row r="31" spans="1:13" x14ac:dyDescent="0.35">
      <c r="A31" s="63">
        <v>67</v>
      </c>
      <c r="B31" s="54">
        <v>417</v>
      </c>
      <c r="C31" s="58" t="str">
        <f>'Deputy Director Public Health'!AM4</f>
        <v>Deputy Director Public Health</v>
      </c>
      <c r="D31" s="59">
        <f ca="1">'Deputy Director Public Health'!AN4</f>
        <v>6</v>
      </c>
      <c r="E31" s="60">
        <f>'Deputy Director Public Health'!AO4</f>
        <v>7560.8</v>
      </c>
      <c r="F31" s="61">
        <f>'Deputy Director Public Health'!AP4</f>
        <v>8375.4650000000001</v>
      </c>
      <c r="G31" s="60">
        <f>'Deputy Director Public Health'!AQ4</f>
        <v>9190.1299999999992</v>
      </c>
      <c r="H31" s="61">
        <f ca="1">'Deputy Director Public Health'!AR4</f>
        <v>8768.4850000000006</v>
      </c>
      <c r="I31" s="60">
        <f ca="1">'Deputy Director Public Health'!AS4</f>
        <v>10025.344999999999</v>
      </c>
      <c r="J31" s="60">
        <f ca="1">'Deputy Director Public Health'!AT4</f>
        <v>11604.4</v>
      </c>
      <c r="K31" s="62">
        <f ca="1">'Deputy Director Public Health'!AU4</f>
        <v>0.15972979049836011</v>
      </c>
      <c r="L31" s="62">
        <f ca="1">'Deputy Director Public Health'!AV4</f>
        <v>0.19698965967859694</v>
      </c>
      <c r="M31" s="62">
        <f ca="1">'Deputy Director Public Health'!AW4</f>
        <v>0.26270248625427506</v>
      </c>
    </row>
    <row r="32" spans="1:13" x14ac:dyDescent="0.35">
      <c r="A32" s="63">
        <v>182</v>
      </c>
      <c r="B32" s="54">
        <v>418</v>
      </c>
      <c r="C32" s="58" t="str">
        <f>'Social Services Supervisor II'!AM4</f>
        <v>Social Services Supervisor II</v>
      </c>
      <c r="D32" s="59">
        <f ca="1">'Social Services Supervisor II'!AN4</f>
        <v>8</v>
      </c>
      <c r="E32" s="60">
        <f>'Social Services Supervisor II'!AO4</f>
        <v>5550.13</v>
      </c>
      <c r="F32" s="61">
        <f>'Social Services Supervisor II'!AP4</f>
        <v>6147.2649999999994</v>
      </c>
      <c r="G32" s="60">
        <f>'Social Services Supervisor II'!AQ4</f>
        <v>6744.4</v>
      </c>
      <c r="H32" s="61">
        <f ca="1">'Social Services Supervisor II'!AR4</f>
        <v>6144.7800000000007</v>
      </c>
      <c r="I32" s="60">
        <f ca="1">'Social Services Supervisor II'!AS4</f>
        <v>6823.1449999999995</v>
      </c>
      <c r="J32" s="60">
        <f ca="1">'Social Services Supervisor II'!AT4</f>
        <v>7501.51</v>
      </c>
      <c r="K32" s="62">
        <f ca="1">'Social Services Supervisor II'!AU4</f>
        <v>0.1071416345202727</v>
      </c>
      <c r="L32" s="62">
        <f ca="1">'Social Services Supervisor II'!AV4</f>
        <v>0.10994808260258826</v>
      </c>
      <c r="M32" s="62">
        <f ca="1">'Social Services Supervisor II'!AW4</f>
        <v>0.11225757665618885</v>
      </c>
    </row>
    <row r="33" spans="1:13" x14ac:dyDescent="0.35">
      <c r="A33" s="63">
        <v>13</v>
      </c>
      <c r="B33" s="54">
        <v>419</v>
      </c>
      <c r="C33" s="58" t="str">
        <f>'Animal Services Manager'!AM4</f>
        <v>Animal Services Manager</v>
      </c>
      <c r="D33" s="59">
        <f ca="1">'Animal Services Manager'!AN4</f>
        <v>8</v>
      </c>
      <c r="E33" s="60">
        <f>'Animal Services Manager'!AO4</f>
        <v>6292</v>
      </c>
      <c r="F33" s="61">
        <f>'Animal Services Manager'!AP4</f>
        <v>6970.6</v>
      </c>
      <c r="G33" s="60">
        <f>'Animal Services Manager'!AQ4</f>
        <v>7649.2</v>
      </c>
      <c r="H33" s="61">
        <f ca="1">'Animal Services Manager'!AR4</f>
        <v>6255.3449999999993</v>
      </c>
      <c r="I33" s="60">
        <f ca="1">'Animal Services Manager'!AS4</f>
        <v>7124.0949999999993</v>
      </c>
      <c r="J33" s="60">
        <f ca="1">'Animal Services Manager'!AT4</f>
        <v>7748.4349999999995</v>
      </c>
      <c r="K33" s="62">
        <f ca="1">'Animal Services Manager'!AU4</f>
        <v>-5.8256516211062648E-3</v>
      </c>
      <c r="L33" s="62">
        <f ca="1">'Animal Services Manager'!AV4</f>
        <v>2.2020342581700048E-2</v>
      </c>
      <c r="M33" s="62">
        <f ca="1">'Animal Services Manager'!AW4</f>
        <v>1.2973252104795163E-2</v>
      </c>
    </row>
    <row r="34" spans="1:13" x14ac:dyDescent="0.35">
      <c r="A34" s="63">
        <v>27</v>
      </c>
      <c r="B34" s="54">
        <v>420</v>
      </c>
      <c r="C34" s="58" t="str">
        <f>'Behavioral Health Administrativ'!AM4</f>
        <v>Behavioral Health Administrative Services Manager</v>
      </c>
      <c r="D34" s="59">
        <f ca="1">'Behavioral Health Administrativ'!AN4</f>
        <v>8</v>
      </c>
      <c r="E34" s="60">
        <f>'Behavioral Health Administrativ'!AO4</f>
        <v>4775.33</v>
      </c>
      <c r="F34" s="61">
        <f>'Behavioral Health Administrativ'!AP4</f>
        <v>5291.8649999999998</v>
      </c>
      <c r="G34" s="60">
        <f>'Behavioral Health Administrativ'!AQ4</f>
        <v>5808.4</v>
      </c>
      <c r="H34" s="61">
        <f ca="1">'Behavioral Health Administrativ'!AR4</f>
        <v>5780.0550000000003</v>
      </c>
      <c r="I34" s="60">
        <f ca="1">'Behavioral Health Administrativ'!AS4</f>
        <v>6410.2874999999995</v>
      </c>
      <c r="J34" s="60">
        <f ca="1">'Behavioral Health Administrativ'!AT4</f>
        <v>7040.52</v>
      </c>
      <c r="K34" s="62">
        <f ca="1">'Behavioral Health Administrativ'!AU4</f>
        <v>0.21039907189660201</v>
      </c>
      <c r="L34" s="62">
        <f ca="1">'Behavioral Health Administrativ'!AV4</f>
        <v>0.21134751169956134</v>
      </c>
      <c r="M34" s="62">
        <f ca="1">'Behavioral Health Administrativ'!AW4</f>
        <v>0.21212726396253712</v>
      </c>
    </row>
    <row r="35" spans="1:13" x14ac:dyDescent="0.35">
      <c r="A35" s="63">
        <v>176</v>
      </c>
      <c r="B35" s="54">
        <v>422</v>
      </c>
      <c r="C35" s="58" t="str">
        <f>'Senior Code Enforcement Officer'!AM4</f>
        <v>Senior Code Enforcement Officer</v>
      </c>
      <c r="D35" s="59">
        <f ca="1">'Senior Code Enforcement Officer'!AN4</f>
        <v>6</v>
      </c>
      <c r="E35" s="60">
        <f>'Senior Code Enforcement Officer'!AO4</f>
        <v>5418.4</v>
      </c>
      <c r="F35" s="61">
        <f>'Senior Code Enforcement Officer'!AP4</f>
        <v>6003.4</v>
      </c>
      <c r="G35" s="60">
        <f>'Senior Code Enforcement Officer'!AQ4</f>
        <v>6588.4</v>
      </c>
      <c r="H35" s="61">
        <f ca="1">'Senior Code Enforcement Officer'!AR4</f>
        <v>5335.6750000000002</v>
      </c>
      <c r="I35" s="60">
        <f ca="1">'Senior Code Enforcement Officer'!AS4</f>
        <v>5999.3074999999999</v>
      </c>
      <c r="J35" s="60">
        <f ca="1">'Senior Code Enforcement Officer'!AT4</f>
        <v>6734.6049999999996</v>
      </c>
      <c r="K35" s="62">
        <f ca="1">'Senior Code Enforcement Officer'!AU4</f>
        <v>-1.5267422117230089E-2</v>
      </c>
      <c r="L35" s="62">
        <f ca="1">'Senior Code Enforcement Officer'!AV4</f>
        <v>-6.8169703834486395E-4</v>
      </c>
      <c r="M35" s="62">
        <f ca="1">'Senior Code Enforcement Officer'!AW4</f>
        <v>2.2191275575253355E-2</v>
      </c>
    </row>
    <row r="36" spans="1:13" x14ac:dyDescent="0.35">
      <c r="A36" s="63">
        <v>57</v>
      </c>
      <c r="B36" s="54">
        <v>424</v>
      </c>
      <c r="C36" s="58" t="str">
        <f>'County Veterans Services Office'!AM4</f>
        <v>County Veterans Services Officer</v>
      </c>
      <c r="D36" s="59">
        <f ca="1">'County Veterans Services Office'!AN4</f>
        <v>8</v>
      </c>
      <c r="E36" s="60">
        <f>'County Veterans Services Office'!AO4</f>
        <v>4709.47</v>
      </c>
      <c r="F36" s="61">
        <f>'County Veterans Services Office'!AP4</f>
        <v>5218.2000000000007</v>
      </c>
      <c r="G36" s="60">
        <f>'County Veterans Services Office'!AQ4</f>
        <v>5726.93</v>
      </c>
      <c r="H36" s="61">
        <f ca="1">'County Veterans Services Office'!AR4</f>
        <v>6102.65</v>
      </c>
      <c r="I36" s="60">
        <f ca="1">'County Veterans Services Office'!AS4</f>
        <v>6760.1050000000005</v>
      </c>
      <c r="J36" s="60">
        <f ca="1">'County Veterans Services Office'!AT4</f>
        <v>7417.5599999999995</v>
      </c>
      <c r="K36" s="62">
        <f ca="1">'County Veterans Services Office'!AU4</f>
        <v>0.29582522024771341</v>
      </c>
      <c r="L36" s="62">
        <f ca="1">'County Veterans Services Office'!AV4</f>
        <v>0.29548599133800924</v>
      </c>
      <c r="M36" s="62">
        <f ca="1">'County Veterans Services Office'!AW4</f>
        <v>0.29520703064294462</v>
      </c>
    </row>
    <row r="37" spans="1:13" x14ac:dyDescent="0.35">
      <c r="A37" s="63">
        <v>22</v>
      </c>
      <c r="B37" s="54">
        <v>426</v>
      </c>
      <c r="C37" s="58" t="str">
        <f>'Assistant Clerk Recorder'!AM4</f>
        <v>Assistant Clerk/Recorder</v>
      </c>
      <c r="D37" s="59">
        <f ca="1">'Assistant Clerk Recorder'!AN4</f>
        <v>8</v>
      </c>
      <c r="E37" s="60">
        <f>'Assistant Clerk Recorder'!AO4</f>
        <v>5865.6</v>
      </c>
      <c r="F37" s="61">
        <f>'Assistant Clerk Recorder'!AP4</f>
        <v>6498.2650000000003</v>
      </c>
      <c r="G37" s="60">
        <f>'Assistant Clerk Recorder'!AQ4</f>
        <v>7130.93</v>
      </c>
      <c r="H37" s="61">
        <f ca="1">'Assistant Clerk Recorder'!AR4</f>
        <v>7360.8050000000003</v>
      </c>
      <c r="I37" s="60">
        <f ca="1">'Assistant Clerk Recorder'!AS4</f>
        <v>7997.69</v>
      </c>
      <c r="J37" s="60">
        <f ca="1">'Assistant Clerk Recorder'!AT4</f>
        <v>9249.3349999999991</v>
      </c>
      <c r="K37" s="62">
        <f ca="1">'Assistant Clerk Recorder'!AU4</f>
        <v>0.2549108360611021</v>
      </c>
      <c r="L37" s="62">
        <f ca="1">'Assistant Clerk Recorder'!AV4</f>
        <v>0.23074235969139445</v>
      </c>
      <c r="M37" s="62">
        <f ca="1">'Assistant Clerk Recorder'!AW4</f>
        <v>0.29707275208142536</v>
      </c>
    </row>
    <row r="38" spans="1:13" x14ac:dyDescent="0.35">
      <c r="A38" s="63">
        <v>64</v>
      </c>
      <c r="B38" s="54">
        <v>427</v>
      </c>
      <c r="C38" s="58" t="str">
        <f>'Deputy County Counsel II'!AM4</f>
        <v>Deputy County Counsel II</v>
      </c>
      <c r="D38" s="59">
        <f ca="1">'Deputy County Counsel II'!AN4</f>
        <v>8</v>
      </c>
      <c r="E38" s="60">
        <f>'Deputy County Counsel II'!AO4</f>
        <v>6957.6</v>
      </c>
      <c r="F38" s="61">
        <f>'Deputy County Counsel II'!AP4</f>
        <v>7708.1350000000002</v>
      </c>
      <c r="G38" s="60">
        <f>'Deputy County Counsel II'!AQ4</f>
        <v>8458.67</v>
      </c>
      <c r="H38" s="61">
        <f ca="1">'Deputy County Counsel II'!AR4</f>
        <v>8045.4599999999991</v>
      </c>
      <c r="I38" s="60">
        <f ca="1">'Deputy County Counsel II'!AS4</f>
        <v>8912.3824999999997</v>
      </c>
      <c r="J38" s="60">
        <f ca="1">'Deputy County Counsel II'!AT4</f>
        <v>9779.3050000000003</v>
      </c>
      <c r="K38" s="62">
        <f ca="1">'Deputy County Counsel II'!AU4</f>
        <v>0.15635563987581902</v>
      </c>
      <c r="L38" s="62">
        <f ca="1">'Deputy County Counsel II'!AV4</f>
        <v>0.15623072247696745</v>
      </c>
      <c r="M38" s="62">
        <f ca="1">'Deputy County Counsel II'!AW4</f>
        <v>0.15612797283733726</v>
      </c>
    </row>
    <row r="39" spans="1:13" x14ac:dyDescent="0.35">
      <c r="A39" s="63">
        <v>173</v>
      </c>
      <c r="B39" s="54">
        <v>428</v>
      </c>
      <c r="C39" s="58" t="str">
        <f>'Road Superintendent'!AM4</f>
        <v>Road Superintendent</v>
      </c>
      <c r="D39" s="59">
        <f ca="1">'Road Superintendent'!AN4</f>
        <v>8</v>
      </c>
      <c r="E39" s="60">
        <f>'Road Superintendent'!AO4</f>
        <v>5506.8</v>
      </c>
      <c r="F39" s="61">
        <f>'Road Superintendent'!AP4</f>
        <v>6099.6</v>
      </c>
      <c r="G39" s="60">
        <f>'Road Superintendent'!AQ4</f>
        <v>6692.4</v>
      </c>
      <c r="H39" s="61">
        <f ca="1">'Road Superintendent'!AR4</f>
        <v>6538.9750000000004</v>
      </c>
      <c r="I39" s="60">
        <f ca="1">'Road Superintendent'!AS4</f>
        <v>7364.1324999999997</v>
      </c>
      <c r="J39" s="60">
        <f ca="1">'Road Superintendent'!AT4</f>
        <v>7971.165</v>
      </c>
      <c r="K39" s="62">
        <f ca="1">'Road Superintendent'!AU4</f>
        <v>0.18743644221689548</v>
      </c>
      <c r="L39" s="62">
        <f ca="1">'Road Superintendent'!AV4</f>
        <v>0.2073140041969963</v>
      </c>
      <c r="M39" s="62">
        <f ca="1">'Road Superintendent'!AW4</f>
        <v>0.19107719203873064</v>
      </c>
    </row>
    <row r="40" spans="1:13" x14ac:dyDescent="0.35">
      <c r="A40" s="63">
        <v>117</v>
      </c>
      <c r="B40" s="54">
        <v>429</v>
      </c>
      <c r="C40" s="58" t="str">
        <f>'HHSA Program Manager'!AM4</f>
        <v>HHSA Program Manager</v>
      </c>
      <c r="D40" s="59">
        <f ca="1">'HHSA Program Manager'!AN4</f>
        <v>8</v>
      </c>
      <c r="E40" s="60">
        <f>'HHSA Program Manager'!AO4</f>
        <v>5862.13</v>
      </c>
      <c r="F40" s="61">
        <f>'HHSA Program Manager'!AP4</f>
        <v>6494.8</v>
      </c>
      <c r="G40" s="60">
        <f>'HHSA Program Manager'!AQ4</f>
        <v>7127.47</v>
      </c>
      <c r="H40" s="61">
        <f ca="1">'HHSA Program Manager'!AR4</f>
        <v>7059.4750000000004</v>
      </c>
      <c r="I40" s="60">
        <f ca="1">'HHSA Program Manager'!AS4</f>
        <v>7923.9174999999996</v>
      </c>
      <c r="J40" s="60">
        <f ca="1">'HHSA Program Manager'!AT4</f>
        <v>9070.9900000000016</v>
      </c>
      <c r="K40" s="62">
        <f ca="1">'HHSA Program Manager'!AU4</f>
        <v>0.20425084397650695</v>
      </c>
      <c r="L40" s="62">
        <f ca="1">'HHSA Program Manager'!AV4</f>
        <v>0.22004026297961432</v>
      </c>
      <c r="M40" s="62">
        <f ca="1">'HHSA Program Manager'!AW4</f>
        <v>0.27268020770343493</v>
      </c>
    </row>
    <row r="41" spans="1:13" x14ac:dyDescent="0.35">
      <c r="A41" s="63">
        <v>74</v>
      </c>
      <c r="B41" s="54">
        <v>430</v>
      </c>
      <c r="C41" s="58" t="str">
        <f>'Deputy Treasurer Tax Collector'!AM4</f>
        <v>Deputy Treasurer Tax Collector</v>
      </c>
      <c r="D41" s="59">
        <f ca="1">'Deputy Treasurer Tax Collector'!AN4</f>
        <v>7</v>
      </c>
      <c r="E41" s="60">
        <f>'Deputy Treasurer Tax Collector'!AO4</f>
        <v>5312.67</v>
      </c>
      <c r="F41" s="61">
        <f>'Deputy Treasurer Tax Collector'!AP4</f>
        <v>5884.67</v>
      </c>
      <c r="G41" s="60">
        <f>'Deputy Treasurer Tax Collector'!AQ4</f>
        <v>6456.67</v>
      </c>
      <c r="H41" s="61">
        <f ca="1">'Deputy Treasurer Tax Collector'!AR4</f>
        <v>7120.53</v>
      </c>
      <c r="I41" s="60">
        <f ca="1">'Deputy Treasurer Tax Collector'!AS4</f>
        <v>8900.6649999999991</v>
      </c>
      <c r="J41" s="60">
        <f ca="1">'Deputy Treasurer Tax Collector'!AT4</f>
        <v>10680.8</v>
      </c>
      <c r="K41" s="62">
        <f ca="1">'Deputy Treasurer Tax Collector'!AU4</f>
        <v>0.34029216947410612</v>
      </c>
      <c r="L41" s="62">
        <f ca="1">'Deputy Treasurer Tax Collector'!AV4</f>
        <v>0.51251726944756437</v>
      </c>
      <c r="M41" s="62">
        <f ca="1">'Deputy Treasurer Tax Collector'!AW4</f>
        <v>0.65422733390431898</v>
      </c>
    </row>
    <row r="42" spans="1:13" x14ac:dyDescent="0.35">
      <c r="A42" s="63">
        <v>62</v>
      </c>
      <c r="B42" s="54">
        <v>431</v>
      </c>
      <c r="C42" s="58" t="str">
        <f>'Deputy CAO HR Risk Management'!AM4</f>
        <v>Deputy CAO-HR/Risk Management</v>
      </c>
      <c r="D42" s="59">
        <f ca="1">'Deputy CAO HR Risk Management'!AN4</f>
        <v>8</v>
      </c>
      <c r="E42" s="60">
        <f>'Deputy CAO HR Risk Management'!AO4</f>
        <v>9295.8700000000008</v>
      </c>
      <c r="F42" s="61">
        <f>'Deputy CAO HR Risk Management'!AP4</f>
        <v>10298.6</v>
      </c>
      <c r="G42" s="60">
        <f>'Deputy CAO HR Risk Management'!AQ4</f>
        <v>11301.33</v>
      </c>
      <c r="H42" s="61">
        <f ca="1">'Deputy CAO HR Risk Management'!AR4</f>
        <v>11835.5</v>
      </c>
      <c r="I42" s="60">
        <f ca="1">'Deputy CAO HR Risk Management'!AS4</f>
        <v>13925.922500000001</v>
      </c>
      <c r="J42" s="60">
        <f ca="1">'Deputy CAO HR Risk Management'!AT4</f>
        <v>15337.134999999998</v>
      </c>
      <c r="K42" s="62">
        <f ca="1">'Deputy CAO HR Risk Management'!AU4</f>
        <v>0.27319981884428235</v>
      </c>
      <c r="L42" s="62">
        <f ca="1">'Deputy CAO HR Risk Management'!AV4</f>
        <v>0.35221510690773505</v>
      </c>
      <c r="M42" s="62">
        <f ca="1">'Deputy CAO HR Risk Management'!AW4</f>
        <v>0.35710885355971356</v>
      </c>
    </row>
    <row r="43" spans="1:13" x14ac:dyDescent="0.35">
      <c r="A43" s="63">
        <v>1</v>
      </c>
      <c r="B43" s="54">
        <v>432</v>
      </c>
      <c r="C43" s="58" t="str">
        <f>'Accountant Auditor II'!AM4</f>
        <v>Accountant Auditor II</v>
      </c>
      <c r="D43" s="59">
        <f ca="1">'Accountant Auditor II'!AN4</f>
        <v>8</v>
      </c>
      <c r="E43" s="60">
        <f>'Accountant Auditor II'!AO4</f>
        <v>5356</v>
      </c>
      <c r="F43" s="61">
        <f>'Accountant Auditor II'!AP4</f>
        <v>5932.335</v>
      </c>
      <c r="G43" s="60">
        <f>'Accountant Auditor II'!AQ4</f>
        <v>6508.67</v>
      </c>
      <c r="H43" s="61">
        <f ca="1">'Accountant Auditor II'!AR4</f>
        <v>5067.58</v>
      </c>
      <c r="I43" s="60">
        <f ca="1">'Accountant Auditor II'!AS4</f>
        <v>5613.66</v>
      </c>
      <c r="J43" s="60">
        <f ca="1">'Accountant Auditor II'!AT4</f>
        <v>6159.74</v>
      </c>
      <c r="K43" s="62">
        <f ca="1">'Accountant Auditor II'!AU4</f>
        <v>-5.3849887976101574E-2</v>
      </c>
      <c r="L43" s="62">
        <f ca="1">'Accountant Auditor II'!AV4</f>
        <v>-5.3718308220961908E-2</v>
      </c>
      <c r="M43" s="62">
        <f ca="1">'Accountant Auditor II'!AW4</f>
        <v>-5.361003092797767E-2</v>
      </c>
    </row>
    <row r="44" spans="1:13" x14ac:dyDescent="0.35">
      <c r="A44" s="63">
        <v>119</v>
      </c>
      <c r="B44" s="54">
        <v>433</v>
      </c>
      <c r="C44" s="58" t="str">
        <f>'Human Resources Analyst'!AM4</f>
        <v>Human Resources Analyst</v>
      </c>
      <c r="D44" s="59">
        <f ca="1">'Human Resources Analyst'!AN4</f>
        <v>8</v>
      </c>
      <c r="E44" s="60">
        <f>'Human Resources Analyst'!AO4</f>
        <v>6006</v>
      </c>
      <c r="F44" s="61">
        <f>'Human Resources Analyst'!AP4</f>
        <v>6649.9349999999995</v>
      </c>
      <c r="G44" s="60">
        <f>'Human Resources Analyst'!AQ4</f>
        <v>7293.87</v>
      </c>
      <c r="H44" s="61">
        <f ca="1">'Human Resources Analyst'!AR4</f>
        <v>6259.915</v>
      </c>
      <c r="I44" s="60">
        <f ca="1">'Human Resources Analyst'!AS4</f>
        <v>7321.6350000000002</v>
      </c>
      <c r="J44" s="60">
        <f ca="1">'Human Resources Analyst'!AT4</f>
        <v>8292.3100000000013</v>
      </c>
      <c r="K44" s="62">
        <f ca="1">'Human Resources Analyst'!AU4</f>
        <v>4.2276889776889703E-2</v>
      </c>
      <c r="L44" s="62">
        <f ca="1">'Human Resources Analyst'!AV4</f>
        <v>0.10100850609818002</v>
      </c>
      <c r="M44" s="62">
        <f ca="1">'Human Resources Analyst'!AW4</f>
        <v>0.13688755077894199</v>
      </c>
    </row>
    <row r="45" spans="1:13" x14ac:dyDescent="0.35">
      <c r="A45" s="63">
        <v>187</v>
      </c>
      <c r="B45" s="54">
        <v>435</v>
      </c>
      <c r="C45" s="58" t="str">
        <f>'Supervising Building Inspector'!AM4</f>
        <v>Supervising Building Inspector</v>
      </c>
      <c r="D45" s="59">
        <f ca="1">'Supervising Building Inspector'!AN4</f>
        <v>8</v>
      </c>
      <c r="E45" s="60">
        <f>'Supervising Building Inspector'!AO4</f>
        <v>5418.4</v>
      </c>
      <c r="F45" s="61">
        <f>'Supervising Building Inspector'!AP4</f>
        <v>6003.4</v>
      </c>
      <c r="G45" s="60">
        <f>'Supervising Building Inspector'!AQ4</f>
        <v>6588.4</v>
      </c>
      <c r="H45" s="61">
        <f ca="1">'Supervising Building Inspector'!AR4</f>
        <v>6028.54</v>
      </c>
      <c r="I45" s="60">
        <f ca="1">'Supervising Building Inspector'!AS4</f>
        <v>6878.59</v>
      </c>
      <c r="J45" s="60">
        <f ca="1">'Supervising Building Inspector'!AT4</f>
        <v>7645.1399999999994</v>
      </c>
      <c r="K45" s="62">
        <f ca="1">'Supervising Building Inspector'!AU4</f>
        <v>0.1126051971061568</v>
      </c>
      <c r="L45" s="62">
        <f ca="1">'Supervising Building Inspector'!AV4</f>
        <v>0.14578238997901205</v>
      </c>
      <c r="M45" s="62">
        <f ca="1">'Supervising Building Inspector'!AW4</f>
        <v>0.16039402586363916</v>
      </c>
    </row>
    <row r="46" spans="1:13" x14ac:dyDescent="0.35">
      <c r="A46" s="63">
        <v>60</v>
      </c>
      <c r="B46" s="54">
        <v>436</v>
      </c>
      <c r="C46" s="58" t="str">
        <f>'Deputy AG Commissioner'!AM4</f>
        <v>Deputy AG Commissioner</v>
      </c>
      <c r="D46" s="59">
        <f ca="1">'Deputy AG Commissioner'!AN4</f>
        <v>7</v>
      </c>
      <c r="E46" s="60">
        <f>'Deputy AG Commissioner'!AO4</f>
        <v>5763.33</v>
      </c>
      <c r="F46" s="61">
        <f>'Deputy AG Commissioner'!AP4</f>
        <v>6381.2649999999994</v>
      </c>
      <c r="G46" s="60">
        <f>'Deputy AG Commissioner'!AQ4</f>
        <v>6999.2</v>
      </c>
      <c r="H46" s="61">
        <f ca="1">'Deputy AG Commissioner'!AR4</f>
        <v>6096.13</v>
      </c>
      <c r="I46" s="60">
        <f ca="1">'Deputy AG Commissioner'!AS4</f>
        <v>6962.8</v>
      </c>
      <c r="J46" s="60">
        <f ca="1">'Deputy AG Commissioner'!AT4</f>
        <v>8172.69</v>
      </c>
      <c r="K46" s="62">
        <f ca="1">'Deputy AG Commissioner'!AU4</f>
        <v>5.7744394299823254E-2</v>
      </c>
      <c r="L46" s="62">
        <f ca="1">'Deputy AG Commissioner'!AV4</f>
        <v>9.1131617320390435E-2</v>
      </c>
      <c r="M46" s="62">
        <f ca="1">'Deputy AG Commissioner'!AW4</f>
        <v>0.16766058978168941</v>
      </c>
    </row>
    <row r="47" spans="1:13" x14ac:dyDescent="0.35">
      <c r="A47" s="63">
        <v>190</v>
      </c>
      <c r="B47" s="54">
        <v>437</v>
      </c>
      <c r="C47" s="58" t="str">
        <f>'Supervising Plans Examiner'!AM4</f>
        <v>Supervising Plans Examiner</v>
      </c>
      <c r="D47" s="59">
        <f ca="1">'Supervising Plans Examiner'!AN4</f>
        <v>6</v>
      </c>
      <c r="E47" s="60">
        <f>'Supervising Plans Examiner'!AO4</f>
        <v>6515.6</v>
      </c>
      <c r="F47" s="61">
        <f>'Supervising Plans Examiner'!AP4</f>
        <v>7217.6</v>
      </c>
      <c r="G47" s="60">
        <f>'Supervising Plans Examiner'!AQ4</f>
        <v>7919.6</v>
      </c>
      <c r="H47" s="61">
        <f ca="1">'Supervising Plans Examiner'!AR4</f>
        <v>6872.5949999999993</v>
      </c>
      <c r="I47" s="60">
        <f ca="1">'Supervising Plans Examiner'!AS4</f>
        <v>7622.33</v>
      </c>
      <c r="J47" s="60">
        <f ca="1">'Supervising Plans Examiner'!AT4</f>
        <v>8372.0649999999987</v>
      </c>
      <c r="K47" s="62">
        <f ca="1">'Supervising Plans Examiner'!AU4</f>
        <v>5.4790809748910041E-2</v>
      </c>
      <c r="L47" s="62">
        <f ca="1">'Supervising Plans Examiner'!AV4</f>
        <v>5.6075426734648603E-2</v>
      </c>
      <c r="M47" s="62">
        <f ca="1">'Supervising Plans Examiner'!AW4</f>
        <v>5.7132304661851485E-2</v>
      </c>
    </row>
    <row r="48" spans="1:13" x14ac:dyDescent="0.35">
      <c r="A48" s="63">
        <v>69</v>
      </c>
      <c r="B48" s="54">
        <v>438</v>
      </c>
      <c r="C48" s="58" t="str">
        <f>'Deputy Director Social Services'!AM4</f>
        <v>Deputy Director Social Services</v>
      </c>
      <c r="D48" s="59">
        <f ca="1">'Deputy Director Social Services'!AN4</f>
        <v>8</v>
      </c>
      <c r="E48" s="60">
        <f>'Deputy Director Social Services'!AO4</f>
        <v>6448</v>
      </c>
      <c r="F48" s="61">
        <f>'Deputy Director Social Services'!AP4</f>
        <v>7143.0650000000005</v>
      </c>
      <c r="G48" s="60">
        <f>'Deputy Director Social Services'!AQ4</f>
        <v>7838.13</v>
      </c>
      <c r="H48" s="61">
        <f ca="1">'Deputy Director Social Services'!AR4</f>
        <v>8853.7350000000006</v>
      </c>
      <c r="I48" s="60">
        <f ca="1">'Deputy Director Social Services'!AS4</f>
        <v>10391.7675</v>
      </c>
      <c r="J48" s="60">
        <f ca="1">'Deputy Director Social Services'!AT4</f>
        <v>11910.599999999999</v>
      </c>
      <c r="K48" s="62">
        <f ca="1">'Deputy Director Social Services'!AU4</f>
        <v>0.37309785980148891</v>
      </c>
      <c r="L48" s="62">
        <f ca="1">'Deputy Director Social Services'!AV4</f>
        <v>0.4548051151711483</v>
      </c>
      <c r="M48" s="62">
        <f ca="1">'Deputy Director Social Services'!AW4</f>
        <v>0.51957163251949101</v>
      </c>
    </row>
    <row r="49" spans="1:13" x14ac:dyDescent="0.35">
      <c r="A49" s="63">
        <v>75</v>
      </c>
      <c r="B49" s="54">
        <v>439</v>
      </c>
      <c r="C49" s="58" t="str">
        <f>'Director Cannabis Control'!AM4</f>
        <v>Director Cannabis Control</v>
      </c>
      <c r="D49" s="59">
        <f ca="1">'Director Cannabis Control'!AN4</f>
        <v>2</v>
      </c>
      <c r="E49" s="60">
        <f>'Director Cannabis Control'!AO4</f>
        <v>8938.7999999999993</v>
      </c>
      <c r="F49" s="61">
        <f>'Director Cannabis Control'!AP4</f>
        <v>9902.5349999999999</v>
      </c>
      <c r="G49" s="60">
        <f>'Director Cannabis Control'!AQ4</f>
        <v>10866.27</v>
      </c>
      <c r="H49" s="61">
        <f ca="1">'Director Cannabis Control'!AR4</f>
        <v>8806.73</v>
      </c>
      <c r="I49" s="60">
        <f ca="1">'Director Cannabis Control'!AS4</f>
        <v>9767.4225000000006</v>
      </c>
      <c r="J49" s="60">
        <f ca="1">'Director Cannabis Control'!AT4</f>
        <v>10728.115</v>
      </c>
      <c r="K49" s="62">
        <f ca="1">'Director Cannabis Control'!AU4</f>
        <v>-1.4774913858683458E-2</v>
      </c>
      <c r="L49" s="62">
        <f ca="1">'Director Cannabis Control'!AV4</f>
        <v>-1.3644233522022264E-2</v>
      </c>
      <c r="M49" s="62">
        <f ca="1">'Director Cannabis Control'!AW4</f>
        <v>-1.2714114410924848E-2</v>
      </c>
    </row>
    <row r="50" spans="1:13" x14ac:dyDescent="0.35">
      <c r="A50" s="63">
        <v>146</v>
      </c>
      <c r="B50" s="54">
        <v>441</v>
      </c>
      <c r="C50" s="58" t="str">
        <f>'Network Specialist Manager'!AM4</f>
        <v>Network Specialist Manager</v>
      </c>
      <c r="D50" s="59">
        <f ca="1">'Network Specialist Manager'!AN4</f>
        <v>7</v>
      </c>
      <c r="E50" s="60">
        <f>'Network Specialist Manager'!AO4</f>
        <v>6914.27</v>
      </c>
      <c r="F50" s="61">
        <f>'Network Specialist Manager'!AP4</f>
        <v>7657.87</v>
      </c>
      <c r="G50" s="60">
        <f>'Network Specialist Manager'!AQ4</f>
        <v>8401.4699999999993</v>
      </c>
      <c r="H50" s="61">
        <f ca="1">'Network Specialist Manager'!AR4</f>
        <v>7776</v>
      </c>
      <c r="I50" s="60">
        <f ca="1">'Network Specialist Manager'!AS4</f>
        <v>9137</v>
      </c>
      <c r="J50" s="60">
        <f ca="1">'Network Specialist Manager'!AT4</f>
        <v>10680.8</v>
      </c>
      <c r="K50" s="62">
        <f ca="1">'Network Specialist Manager'!AU4</f>
        <v>0.12463065515231531</v>
      </c>
      <c r="L50" s="62">
        <f ca="1">'Network Specialist Manager'!AV4</f>
        <v>0.19315162048977075</v>
      </c>
      <c r="M50" s="62">
        <f ca="1">'Network Specialist Manager'!AW4</f>
        <v>0.27130133179074623</v>
      </c>
    </row>
    <row r="51" spans="1:13" x14ac:dyDescent="0.35">
      <c r="A51" s="63">
        <v>34</v>
      </c>
      <c r="B51" s="54">
        <v>442</v>
      </c>
      <c r="C51" s="58" t="str">
        <f>'Chief Appraiser'!AM4</f>
        <v>Chief Appraiser</v>
      </c>
      <c r="D51" s="59">
        <f ca="1">'Chief Appraiser'!AN4</f>
        <v>6</v>
      </c>
      <c r="E51" s="60">
        <f>'Chief Appraiser'!AO4</f>
        <v>5896.8</v>
      </c>
      <c r="F51" s="61">
        <f>'Chief Appraiser'!AP4</f>
        <v>6533.8</v>
      </c>
      <c r="G51" s="60">
        <f>'Chief Appraiser'!AQ4</f>
        <v>7170.8</v>
      </c>
      <c r="H51" s="61">
        <f ca="1">'Chief Appraiser'!AR4</f>
        <v>6282.27</v>
      </c>
      <c r="I51" s="60">
        <f ca="1">'Chief Appraiser'!AS4</f>
        <v>6958.9400000000005</v>
      </c>
      <c r="J51" s="60">
        <f ca="1">'Chief Appraiser'!AT4</f>
        <v>7635.6100000000006</v>
      </c>
      <c r="K51" s="62">
        <f ca="1">'Chief Appraiser'!AU4</f>
        <v>6.5369352869352859E-2</v>
      </c>
      <c r="L51" s="62">
        <f ca="1">'Chief Appraiser'!AV4</f>
        <v>6.5067801279500515E-2</v>
      </c>
      <c r="M51" s="62">
        <f ca="1">'Chief Appraiser'!AW4</f>
        <v>6.4819824845205654E-2</v>
      </c>
    </row>
    <row r="52" spans="1:13" x14ac:dyDescent="0.35">
      <c r="A52" s="63">
        <v>185</v>
      </c>
      <c r="B52" s="54">
        <v>443</v>
      </c>
      <c r="C52" s="58" t="str">
        <f>'Staff Services Specialist'!AM4</f>
        <v>Staff Services Specialist</v>
      </c>
      <c r="D52" s="59">
        <f ca="1">'Staff Services Specialist'!AN4</f>
        <v>3</v>
      </c>
      <c r="E52" s="60">
        <f>'Staff Services Specialist'!AO4</f>
        <v>4775.33</v>
      </c>
      <c r="F52" s="61">
        <f>'Staff Services Specialist'!AP4</f>
        <v>5289.2649999999994</v>
      </c>
      <c r="G52" s="60">
        <f>'Staff Services Specialist'!AQ4</f>
        <v>5803.2</v>
      </c>
      <c r="H52" s="61">
        <f ca="1">'Staff Services Specialist'!AR4</f>
        <v>3865.33</v>
      </c>
      <c r="I52" s="60">
        <f ca="1">'Staff Services Specialist'!AS4</f>
        <v>4282.2</v>
      </c>
      <c r="J52" s="60">
        <f ca="1">'Staff Services Specialist'!AT4</f>
        <v>4699.07</v>
      </c>
      <c r="K52" s="62">
        <f ca="1">'Staff Services Specialist'!AU4</f>
        <v>-0.19056274644893656</v>
      </c>
      <c r="L52" s="62">
        <f ca="1">'Staff Services Specialist'!AV4</f>
        <v>-0.19039790972847825</v>
      </c>
      <c r="M52" s="62">
        <f ca="1">'Staff Services Specialist'!AW4</f>
        <v>-0.19026226909291433</v>
      </c>
    </row>
    <row r="53" spans="1:13" x14ac:dyDescent="0.35">
      <c r="A53" s="63">
        <v>105</v>
      </c>
      <c r="B53" s="54">
        <v>445</v>
      </c>
      <c r="C53" s="58" t="str">
        <f>'Facilities Maintenance &amp; Ground'!AM4</f>
        <v>Facilities Maintenance &amp; Grounds Manager</v>
      </c>
      <c r="D53" s="59">
        <f ca="1">'Facilities Maintenance &amp; Ground'!AN4</f>
        <v>8</v>
      </c>
      <c r="E53" s="60">
        <f>'Facilities Maintenance &amp; Ground'!AO4</f>
        <v>5702.67</v>
      </c>
      <c r="F53" s="61">
        <f>'Facilities Maintenance &amp; Ground'!AP4</f>
        <v>6317.1350000000002</v>
      </c>
      <c r="G53" s="60">
        <f>'Facilities Maintenance &amp; Ground'!AQ4</f>
        <v>6931.6</v>
      </c>
      <c r="H53" s="61">
        <f ca="1">'Facilities Maintenance &amp; Ground'!AR4</f>
        <v>6501.73</v>
      </c>
      <c r="I53" s="60">
        <f ca="1">'Facilities Maintenance &amp; Ground'!AS4</f>
        <v>7573.17</v>
      </c>
      <c r="J53" s="60">
        <f ca="1">'Facilities Maintenance &amp; Ground'!AT4</f>
        <v>8309.99</v>
      </c>
      <c r="K53" s="62">
        <f ca="1">'Facilities Maintenance &amp; Ground'!AU4</f>
        <v>0.14012032959999421</v>
      </c>
      <c r="L53" s="62">
        <f ca="1">'Facilities Maintenance &amp; Ground'!AV4</f>
        <v>0.19882984929085734</v>
      </c>
      <c r="M53" s="62">
        <f ca="1">'Facilities Maintenance &amp; Ground'!AW4</f>
        <v>0.1988559639909977</v>
      </c>
    </row>
    <row r="54" spans="1:13" x14ac:dyDescent="0.35">
      <c r="A54" s="63">
        <v>36</v>
      </c>
      <c r="B54" s="54">
        <v>446</v>
      </c>
      <c r="C54" s="58" t="str">
        <f>'Chief of Assessment Services'!AM4</f>
        <v>Chief of Assessment Services</v>
      </c>
      <c r="D54" s="59">
        <f ca="1">'Chief of Assessment Services'!AN4</f>
        <v>3</v>
      </c>
      <c r="E54" s="60">
        <f>'Chief of Assessment Services'!AO4</f>
        <v>5600.4</v>
      </c>
      <c r="F54" s="61">
        <f>'Chief of Assessment Services'!AP4</f>
        <v>6206.2</v>
      </c>
      <c r="G54" s="60">
        <f>'Chief of Assessment Services'!AQ4</f>
        <v>6812</v>
      </c>
      <c r="H54" s="61">
        <f ca="1">'Chief of Assessment Services'!AR4</f>
        <v>5042.74</v>
      </c>
      <c r="I54" s="60">
        <f ca="1">'Chief of Assessment Services'!AS4</f>
        <v>5586.12</v>
      </c>
      <c r="J54" s="60">
        <f ca="1">'Chief of Assessment Services'!AT4</f>
        <v>6129.5</v>
      </c>
      <c r="K54" s="62">
        <f ca="1">'Chief of Assessment Services'!AU4</f>
        <v>-9.9575030354974614E-2</v>
      </c>
      <c r="L54" s="62">
        <f ca="1">'Chief of Assessment Services'!AV4</f>
        <v>-9.9912990235570875E-2</v>
      </c>
      <c r="M54" s="62">
        <f ca="1">'Chief of Assessment Services'!AW4</f>
        <v>-0.10019083969465647</v>
      </c>
    </row>
    <row r="55" spans="1:13" x14ac:dyDescent="0.35">
      <c r="A55" s="63">
        <v>104</v>
      </c>
      <c r="B55" s="54">
        <v>447</v>
      </c>
      <c r="C55" s="58" t="str">
        <f>'Executive Director First 5'!AM4</f>
        <v>Executive Director First 5</v>
      </c>
      <c r="D55" s="59">
        <f ca="1">'Executive Director First 5'!AN4</f>
        <v>3</v>
      </c>
      <c r="E55" s="60">
        <f>'Executive Director First 5'!AO4</f>
        <v>6805.07</v>
      </c>
      <c r="F55" s="61">
        <f>'Executive Director First 5'!AP4</f>
        <v>6805.07</v>
      </c>
      <c r="G55" s="60">
        <f>'Executive Director First 5'!AQ4</f>
        <v>6805.07</v>
      </c>
      <c r="H55" s="61">
        <f ca="1">'Executive Director First 5'!AR4</f>
        <v>8296.4599999999991</v>
      </c>
      <c r="I55" s="60">
        <f ca="1">'Executive Director First 5'!AS4</f>
        <v>9190.4349999999995</v>
      </c>
      <c r="J55" s="60">
        <f ca="1">'Executive Director First 5'!AT4</f>
        <v>10084.41</v>
      </c>
      <c r="K55" s="62">
        <f ca="1">'Executive Director First 5'!AU4</f>
        <v>0.21915865670742551</v>
      </c>
      <c r="L55" s="62">
        <f ca="1">'Executive Director First 5'!AV4</f>
        <v>0.35052762131763515</v>
      </c>
      <c r="M55" s="62">
        <f ca="1">'Executive Director First 5'!AW4</f>
        <v>0.48189658592784501</v>
      </c>
    </row>
    <row r="56" spans="1:13" x14ac:dyDescent="0.35">
      <c r="A56" s="63">
        <v>12</v>
      </c>
      <c r="B56" s="54">
        <v>449</v>
      </c>
      <c r="C56" s="58" t="str">
        <f>'Airport Manager II'!AM4</f>
        <v>Airport Manager II</v>
      </c>
      <c r="D56" s="59">
        <f ca="1">'Airport Manager II'!AN4</f>
        <v>7</v>
      </c>
      <c r="E56" s="60">
        <f>'Airport Manager II'!AO4</f>
        <v>6229.6</v>
      </c>
      <c r="F56" s="61">
        <f>'Airport Manager II'!AP4</f>
        <v>6901.2650000000003</v>
      </c>
      <c r="G56" s="60">
        <f>'Airport Manager II'!AQ4</f>
        <v>7572.93</v>
      </c>
      <c r="H56" s="61">
        <f ca="1">'Airport Manager II'!AR4</f>
        <v>6315.9</v>
      </c>
      <c r="I56" s="60">
        <f ca="1">'Airport Manager II'!AS4</f>
        <v>6996.4</v>
      </c>
      <c r="J56" s="60">
        <f ca="1">'Airport Manager II'!AT4</f>
        <v>7676.9</v>
      </c>
      <c r="K56" s="62">
        <f ca="1">'Airport Manager II'!AU4</f>
        <v>1.385321689996144E-2</v>
      </c>
      <c r="L56" s="62">
        <f ca="1">'Airport Manager II'!AV4</f>
        <v>1.3785153881208601E-2</v>
      </c>
      <c r="M56" s="62">
        <f ca="1">'Airport Manager II'!AW4</f>
        <v>1.3729164273273309E-2</v>
      </c>
    </row>
    <row r="57" spans="1:13" x14ac:dyDescent="0.35">
      <c r="A57" s="63">
        <v>65</v>
      </c>
      <c r="B57" s="54">
        <v>451</v>
      </c>
      <c r="C57" s="58" t="str">
        <f>'Deputy County Counsel IV'!AM4</f>
        <v>Deputy County Counsel IV</v>
      </c>
      <c r="D57" s="59">
        <f ca="1">'Deputy County Counsel IV'!AN4</f>
        <v>8</v>
      </c>
      <c r="E57" s="60">
        <f>'Deputy County Counsel IV'!AO4</f>
        <v>9448.4</v>
      </c>
      <c r="F57" s="61">
        <f>'Deputy County Counsel IV'!AP4</f>
        <v>10465</v>
      </c>
      <c r="G57" s="60">
        <f>'Deputy County Counsel IV'!AQ4</f>
        <v>11481.6</v>
      </c>
      <c r="H57" s="61">
        <f ca="1">'Deputy County Counsel IV'!AR4</f>
        <v>11501.39</v>
      </c>
      <c r="I57" s="60">
        <f ca="1">'Deputy County Counsel IV'!AS4</f>
        <v>12602.29</v>
      </c>
      <c r="J57" s="60">
        <f ca="1">'Deputy County Counsel IV'!AT4</f>
        <v>14099.29</v>
      </c>
      <c r="K57" s="62">
        <f ca="1">'Deputy County Counsel IV'!AU4</f>
        <v>0.21728440794208548</v>
      </c>
      <c r="L57" s="62">
        <f ca="1">'Deputy County Counsel IV'!AV4</f>
        <v>0.20423220258002872</v>
      </c>
      <c r="M57" s="62">
        <f ca="1">'Deputy County Counsel IV'!AW4</f>
        <v>0.22799000139353409</v>
      </c>
    </row>
    <row r="58" spans="1:13" x14ac:dyDescent="0.35">
      <c r="A58" s="63">
        <v>20</v>
      </c>
      <c r="B58" s="54">
        <v>452</v>
      </c>
      <c r="C58" s="58" t="str">
        <f>'Assistant Auditor Controller'!AM4</f>
        <v>Assistant Auditor Controller</v>
      </c>
      <c r="D58" s="59">
        <f ca="1">'Assistant Auditor Controller'!AN4</f>
        <v>8</v>
      </c>
      <c r="E58" s="60">
        <f>'Assistant Auditor Controller'!AO4</f>
        <v>6914.27</v>
      </c>
      <c r="F58" s="61">
        <f>'Assistant Auditor Controller'!AP4</f>
        <v>7660.47</v>
      </c>
      <c r="G58" s="60">
        <f>'Assistant Auditor Controller'!AQ4</f>
        <v>8406.67</v>
      </c>
      <c r="H58" s="61">
        <f ca="1">'Assistant Auditor Controller'!AR4</f>
        <v>8837.4</v>
      </c>
      <c r="I58" s="60">
        <f ca="1">'Assistant Auditor Controller'!AS4</f>
        <v>9949.39</v>
      </c>
      <c r="J58" s="60">
        <f ca="1">'Assistant Auditor Controller'!AT4</f>
        <v>11419.380000000001</v>
      </c>
      <c r="K58" s="62">
        <f ca="1">'Assistant Auditor Controller'!AU4</f>
        <v>0.27813926849833726</v>
      </c>
      <c r="L58" s="62">
        <f ca="1">'Assistant Auditor Controller'!AV4</f>
        <v>0.29879628795622182</v>
      </c>
      <c r="M58" s="62">
        <f ca="1">'Assistant Auditor Controller'!AW4</f>
        <v>0.35837138843323224</v>
      </c>
    </row>
    <row r="59" spans="1:13" x14ac:dyDescent="0.35">
      <c r="A59" s="63">
        <v>114</v>
      </c>
      <c r="B59" s="54">
        <v>455</v>
      </c>
      <c r="C59" s="58" t="str">
        <f>'Health Education Program Manage'!AM4</f>
        <v>Health Education Program Manager</v>
      </c>
      <c r="D59" s="59">
        <f ca="1">'Health Education Program Manage'!AN4</f>
        <v>5</v>
      </c>
      <c r="E59" s="60">
        <f>'Health Education Program Manage'!AO4</f>
        <v>6304.13</v>
      </c>
      <c r="F59" s="61">
        <f>'Health Education Program Manage'!AP4</f>
        <v>6985.33</v>
      </c>
      <c r="G59" s="60">
        <f>'Health Education Program Manage'!AQ4</f>
        <v>7666.53</v>
      </c>
      <c r="H59" s="61">
        <f ca="1">'Health Education Program Manage'!AR4</f>
        <v>5416.67</v>
      </c>
      <c r="I59" s="60">
        <f ca="1">'Health Education Program Manage'!AS4</f>
        <v>6000.8</v>
      </c>
      <c r="J59" s="60">
        <f ca="1">'Health Education Program Manage'!AT4</f>
        <v>6584.93</v>
      </c>
      <c r="K59" s="62">
        <f ca="1">'Health Education Program Manage'!AU4</f>
        <v>-0.14077438123896557</v>
      </c>
      <c r="L59" s="62">
        <f ca="1">'Health Education Program Manage'!AV4</f>
        <v>-0.14094251810580172</v>
      </c>
      <c r="M59" s="62">
        <f ca="1">'Health Education Program Manage'!AW4</f>
        <v>-0.14108077578774225</v>
      </c>
    </row>
    <row r="60" spans="1:13" x14ac:dyDescent="0.35">
      <c r="A60" s="63">
        <v>167</v>
      </c>
      <c r="B60" s="54">
        <v>456</v>
      </c>
      <c r="C60" s="58" t="str">
        <f>'Public Works Project Manager'!AM4</f>
        <v>Public Works Project Manager</v>
      </c>
      <c r="D60" s="59">
        <f ca="1">'Public Works Project Manager'!AN4</f>
        <v>5</v>
      </c>
      <c r="E60" s="60">
        <f>'Public Works Project Manager'!AO4</f>
        <v>7132.67</v>
      </c>
      <c r="F60" s="61">
        <f>'Public Works Project Manager'!AP4</f>
        <v>7901.4</v>
      </c>
      <c r="G60" s="60">
        <f>'Public Works Project Manager'!AQ4</f>
        <v>8670.1299999999992</v>
      </c>
      <c r="H60" s="61">
        <f ca="1">'Public Works Project Manager'!AR4</f>
        <v>6913</v>
      </c>
      <c r="I60" s="60">
        <f ca="1">'Public Works Project Manager'!AS4</f>
        <v>8123</v>
      </c>
      <c r="J60" s="60">
        <f ca="1">'Public Works Project Manager'!AT4</f>
        <v>9333</v>
      </c>
      <c r="K60" s="62">
        <f ca="1">'Public Works Project Manager'!AU4</f>
        <v>-3.0797723713560266E-2</v>
      </c>
      <c r="L60" s="62">
        <f ca="1">'Public Works Project Manager'!AV4</f>
        <v>2.8045662793935389E-2</v>
      </c>
      <c r="M60" s="62">
        <f ca="1">'Public Works Project Manager'!AW4</f>
        <v>7.6454447626506328E-2</v>
      </c>
    </row>
    <row r="61" spans="1:13" x14ac:dyDescent="0.35">
      <c r="A61" s="63">
        <v>155</v>
      </c>
      <c r="B61" s="54">
        <v>457</v>
      </c>
      <c r="C61" s="58" t="str">
        <f>'Principal Administrative Analys'!AM4</f>
        <v>Principal Administrative Analyst</v>
      </c>
      <c r="D61" s="59">
        <f ca="1">'Principal Administrative Analys'!AN4</f>
        <v>8</v>
      </c>
      <c r="E61" s="60">
        <f>'Principal Administrative Analys'!AO4</f>
        <v>7125.73</v>
      </c>
      <c r="F61" s="61">
        <f>'Principal Administrative Analys'!AP4</f>
        <v>7892.73</v>
      </c>
      <c r="G61" s="60">
        <f>'Principal Administrative Analys'!AQ4</f>
        <v>8659.73</v>
      </c>
      <c r="H61" s="61">
        <f ca="1">'Principal Administrative Analys'!AR4</f>
        <v>7159.0450000000001</v>
      </c>
      <c r="I61" s="60">
        <f ca="1">'Principal Administrative Analys'!AS4</f>
        <v>8124.0325000000003</v>
      </c>
      <c r="J61" s="60">
        <f ca="1">'Principal Administrative Analys'!AT4</f>
        <v>8922.86</v>
      </c>
      <c r="K61" s="62">
        <f ca="1">'Principal Administrative Analys'!AU4</f>
        <v>4.6753104594197126E-3</v>
      </c>
      <c r="L61" s="62">
        <f ca="1">'Principal Administrative Analys'!AV4</f>
        <v>2.9305766192432969E-2</v>
      </c>
      <c r="M61" s="62">
        <f ca="1">'Principal Administrative Analys'!AW4</f>
        <v>3.0385473912004413E-2</v>
      </c>
    </row>
    <row r="62" spans="1:13" x14ac:dyDescent="0.35">
      <c r="A62" s="63">
        <v>21</v>
      </c>
      <c r="B62" s="54">
        <v>458</v>
      </c>
      <c r="C62" s="58" t="str">
        <f>'Assistant Chief Probation Offic'!AM4</f>
        <v>Assistant Chief Probation Officer</v>
      </c>
      <c r="D62" s="59">
        <f ca="1">'Assistant Chief Probation Offic'!AN4</f>
        <v>8</v>
      </c>
      <c r="E62" s="60">
        <f>'Assistant Chief Probation Offic'!AO4</f>
        <v>7063.33</v>
      </c>
      <c r="F62" s="61">
        <f>'Assistant Chief Probation Offic'!AP4</f>
        <v>7820.8</v>
      </c>
      <c r="G62" s="60">
        <f>'Assistant Chief Probation Offic'!AQ4</f>
        <v>8578.27</v>
      </c>
      <c r="H62" s="61">
        <f ca="1">'Assistant Chief Probation Offic'!AR4</f>
        <v>9433.2649999999994</v>
      </c>
      <c r="I62" s="60">
        <f ca="1">'Assistant Chief Probation Offic'!AS4</f>
        <v>10449.415000000001</v>
      </c>
      <c r="J62" s="60">
        <f ca="1">'Assistant Chief Probation Offic'!AT4</f>
        <v>11465.564999999999</v>
      </c>
      <c r="K62" s="62">
        <f ca="1">'Assistant Chief Probation Offic'!AU4</f>
        <v>0.33552658590211681</v>
      </c>
      <c r="L62" s="62">
        <f ca="1">'Assistant Chief Probation Offic'!AV4</f>
        <v>0.33610564136661214</v>
      </c>
      <c r="M62" s="62">
        <f ca="1">'Assistant Chief Probation Offic'!AW4</f>
        <v>0.33658243445356684</v>
      </c>
    </row>
    <row r="63" spans="1:13" x14ac:dyDescent="0.35">
      <c r="A63" s="63">
        <v>163</v>
      </c>
      <c r="B63" s="54">
        <v>459</v>
      </c>
      <c r="C63" s="58" t="str">
        <f>'Public Authority Manager'!AM4</f>
        <v>Public Authority Manager</v>
      </c>
      <c r="D63" s="59">
        <f ca="1">'Public Authority Manager'!AN4</f>
        <v>0</v>
      </c>
      <c r="E63" s="60">
        <f>'Public Authority Manager'!AO4</f>
        <v>5513.73</v>
      </c>
      <c r="F63" s="61">
        <f>'Public Authority Manager'!AP4</f>
        <v>6107.4</v>
      </c>
      <c r="G63" s="60">
        <f>'Public Authority Manager'!AQ4</f>
        <v>6701.07</v>
      </c>
      <c r="H63" s="61" t="e">
        <f ca="1">'Public Authority Manager'!AR4</f>
        <v>#NUM!</v>
      </c>
      <c r="I63" s="60" t="e">
        <f ca="1">'Public Authority Manager'!AS4</f>
        <v>#NUM!</v>
      </c>
      <c r="J63" s="60" t="e">
        <f ca="1">'Public Authority Manager'!AT4</f>
        <v>#NUM!</v>
      </c>
      <c r="K63" s="62" t="str">
        <f ca="1">'Public Authority Manager'!AU4</f>
        <v/>
      </c>
      <c r="L63" s="62" t="str">
        <f ca="1">'Public Authority Manager'!AV4</f>
        <v/>
      </c>
      <c r="M63" s="62" t="str">
        <f ca="1">'Public Authority Manager'!AW4</f>
        <v/>
      </c>
    </row>
    <row r="64" spans="1:13" x14ac:dyDescent="0.35">
      <c r="A64" s="63">
        <v>110</v>
      </c>
      <c r="B64" s="54">
        <v>461</v>
      </c>
      <c r="C64" s="58" t="str">
        <f>'Fiscal Services Manager'!AM4</f>
        <v>Fiscal Services Manager</v>
      </c>
      <c r="D64" s="59">
        <f ca="1">'Fiscal Services Manager'!AN4</f>
        <v>7</v>
      </c>
      <c r="E64" s="60">
        <f>'Fiscal Services Manager'!AO4</f>
        <v>4775.33</v>
      </c>
      <c r="F64" s="61">
        <f>'Fiscal Services Manager'!AP4</f>
        <v>5287.53</v>
      </c>
      <c r="G64" s="60">
        <f>'Fiscal Services Manager'!AQ4</f>
        <v>5799.73</v>
      </c>
      <c r="H64" s="61">
        <f ca="1">'Fiscal Services Manager'!AR4</f>
        <v>4571</v>
      </c>
      <c r="I64" s="60">
        <f ca="1">'Fiscal Services Manager'!AS4</f>
        <v>5371</v>
      </c>
      <c r="J64" s="60">
        <f ca="1">'Fiscal Services Manager'!AT4</f>
        <v>5898.53</v>
      </c>
      <c r="K64" s="62">
        <f ca="1">'Fiscal Services Manager'!AU4</f>
        <v>-4.2788665914188062E-2</v>
      </c>
      <c r="L64" s="62">
        <f ca="1">'Fiscal Services Manager'!AV4</f>
        <v>1.5786198848990018E-2</v>
      </c>
      <c r="M64" s="62">
        <f ca="1">'Fiscal Services Manager'!AW4</f>
        <v>1.7035275780079351E-2</v>
      </c>
    </row>
    <row r="65" spans="1:13" x14ac:dyDescent="0.35">
      <c r="A65" s="63">
        <v>68</v>
      </c>
      <c r="B65" s="54">
        <v>462</v>
      </c>
      <c r="C65" s="58" t="str">
        <f>'Deputy Director Public Works'!AM4</f>
        <v>Deputy Director Public Works</v>
      </c>
      <c r="D65" s="59">
        <f ca="1">'Deputy Director Public Works'!AN4</f>
        <v>6</v>
      </c>
      <c r="E65" s="60">
        <f>'Deputy Director Public Works'!AO4</f>
        <v>8718.67</v>
      </c>
      <c r="F65" s="61">
        <f>'Deputy Director Public Works'!AP4</f>
        <v>9658.1350000000002</v>
      </c>
      <c r="G65" s="60">
        <f>'Deputy Director Public Works'!AQ4</f>
        <v>10597.6</v>
      </c>
      <c r="H65" s="61">
        <f ca="1">'Deputy Director Public Works'!AR4</f>
        <v>9237.6350000000002</v>
      </c>
      <c r="I65" s="60">
        <f ca="1">'Deputy Director Public Works'!AS4</f>
        <v>11171.7675</v>
      </c>
      <c r="J65" s="60">
        <f ca="1">'Deputy Director Public Works'!AT4</f>
        <v>12596.3</v>
      </c>
      <c r="K65" s="62">
        <f ca="1">'Deputy Director Public Works'!AU4</f>
        <v>5.9523413548167259E-2</v>
      </c>
      <c r="L65" s="62">
        <f ca="1">'Deputy Director Public Works'!AV4</f>
        <v>0.15672099219983981</v>
      </c>
      <c r="M65" s="62">
        <f ca="1">'Deputy Director Public Works'!AW4</f>
        <v>0.18859930550313275</v>
      </c>
    </row>
    <row r="66" spans="1:13" x14ac:dyDescent="0.35">
      <c r="A66" s="63">
        <v>188</v>
      </c>
      <c r="B66" s="54">
        <v>464</v>
      </c>
      <c r="C66" s="58" t="str">
        <f>'Supervising Clinician'!AM4</f>
        <v>Supervising Clinician</v>
      </c>
      <c r="D66" s="59">
        <f ca="1">'Supervising Clinician'!AN4</f>
        <v>6</v>
      </c>
      <c r="E66" s="60">
        <f>'Supervising Clinician'!AO4</f>
        <v>5834.4</v>
      </c>
      <c r="F66" s="61">
        <f>'Supervising Clinician'!AP4</f>
        <v>6463.6</v>
      </c>
      <c r="G66" s="60">
        <f>'Supervising Clinician'!AQ4</f>
        <v>7092.8</v>
      </c>
      <c r="H66" s="61">
        <f ca="1">'Supervising Clinician'!AR4</f>
        <v>6338.26</v>
      </c>
      <c r="I66" s="60">
        <f ca="1">'Supervising Clinician'!AS4</f>
        <v>7074.9874999999993</v>
      </c>
      <c r="J66" s="60">
        <f ca="1">'Supervising Clinician'!AT4</f>
        <v>8132.57</v>
      </c>
      <c r="K66" s="62">
        <f ca="1">'Supervising Clinician'!AU4</f>
        <v>8.6360208419032025E-2</v>
      </c>
      <c r="L66" s="62">
        <f ca="1">'Supervising Clinician'!AV4</f>
        <v>9.45893155517048E-2</v>
      </c>
      <c r="M66" s="62">
        <f ca="1">'Supervising Clinician'!AW4</f>
        <v>0.14659513873223551</v>
      </c>
    </row>
    <row r="67" spans="1:13" x14ac:dyDescent="0.35">
      <c r="A67" s="63">
        <v>6</v>
      </c>
      <c r="B67" s="54">
        <v>466</v>
      </c>
      <c r="C67" s="58" t="str">
        <f>'Administrative Services Manager'!AM4</f>
        <v>Administrative Services Manager II</v>
      </c>
      <c r="D67" s="59">
        <f ca="1">'Administrative Services Manager'!AN4</f>
        <v>7</v>
      </c>
      <c r="E67" s="60">
        <f>'Administrative Services Manager'!AO4</f>
        <v>4775.33</v>
      </c>
      <c r="F67" s="61">
        <f>'Administrative Services Manager'!AP4</f>
        <v>5287.53</v>
      </c>
      <c r="G67" s="60">
        <f>'Administrative Services Manager'!AQ4</f>
        <v>5799.73</v>
      </c>
      <c r="H67" s="61">
        <f ca="1">'Administrative Services Manager'!AR4</f>
        <v>5266.22</v>
      </c>
      <c r="I67" s="60">
        <f ca="1">'Administrative Services Manager'!AS4</f>
        <v>6201.8649999999998</v>
      </c>
      <c r="J67" s="60">
        <f ca="1">'Administrative Services Manager'!AT4</f>
        <v>6846.75</v>
      </c>
      <c r="K67" s="62">
        <f ca="1">'Administrative Services Manager'!AU4</f>
        <v>0.10279708418056988</v>
      </c>
      <c r="L67" s="62">
        <f ca="1">'Administrative Services Manager'!AV4</f>
        <v>0.17292289594574406</v>
      </c>
      <c r="M67" s="62">
        <f ca="1">'Administrative Services Manager'!AW4</f>
        <v>0.18052909359573643</v>
      </c>
    </row>
    <row r="68" spans="1:13" x14ac:dyDescent="0.35">
      <c r="A68" s="63">
        <v>61</v>
      </c>
      <c r="B68" s="54">
        <v>467</v>
      </c>
      <c r="C68" s="58" t="str">
        <f>'Deputy CAO Chief Information Of'!AM4</f>
        <v>Deputy CAO-Chief Information Officer</v>
      </c>
      <c r="D68" s="59">
        <f ca="1">'Deputy CAO Chief Information Of'!AN4</f>
        <v>8</v>
      </c>
      <c r="E68" s="60">
        <f>'Deputy CAO Chief Information Of'!AO4</f>
        <v>9295.8700000000008</v>
      </c>
      <c r="F68" s="61">
        <f>'Deputy CAO Chief Information Of'!AP4</f>
        <v>10298.6</v>
      </c>
      <c r="G68" s="60">
        <f>'Deputy CAO Chief Information Of'!AQ4</f>
        <v>11301.33</v>
      </c>
      <c r="H68" s="61">
        <f ca="1">'Deputy CAO Chief Information Of'!AR4</f>
        <v>10359.135</v>
      </c>
      <c r="I68" s="60">
        <f ca="1">'Deputy CAO Chief Information Of'!AS4</f>
        <v>12520.764999999999</v>
      </c>
      <c r="J68" s="60">
        <f ca="1">'Deputy CAO Chief Information Of'!AT4</f>
        <v>14711.865</v>
      </c>
      <c r="K68" s="62">
        <f ca="1">'Deputy CAO Chief Information Of'!AU4</f>
        <v>0.11438036461353263</v>
      </c>
      <c r="L68" s="62">
        <f ca="1">'Deputy CAO Chief Information Of'!AV4</f>
        <v>0.21577350319460886</v>
      </c>
      <c r="M68" s="62">
        <f ca="1">'Deputy CAO Chief Information Of'!AW4</f>
        <v>0.30178173719376389</v>
      </c>
    </row>
    <row r="69" spans="1:13" x14ac:dyDescent="0.35">
      <c r="A69" s="63">
        <v>118</v>
      </c>
      <c r="B69" s="54">
        <v>468</v>
      </c>
      <c r="C69" s="58" t="str">
        <f>'Housing &amp; Community Program M'!AM4</f>
        <v>Housing &amp; Community Programs Manager</v>
      </c>
      <c r="D69" s="59">
        <f ca="1">'Housing &amp; Community Program M'!AN4</f>
        <v>4</v>
      </c>
      <c r="E69" s="60">
        <f>'Housing &amp; Community Program M'!AO4</f>
        <v>5564</v>
      </c>
      <c r="F69" s="61">
        <f>'Housing &amp; Community Program M'!AP4</f>
        <v>6163.7350000000006</v>
      </c>
      <c r="G69" s="60">
        <f>'Housing &amp; Community Program M'!AQ4</f>
        <v>6763.47</v>
      </c>
      <c r="H69" s="61">
        <f ca="1">'Housing &amp; Community Program M'!AR4</f>
        <v>6164.82</v>
      </c>
      <c r="I69" s="60">
        <f ca="1">'Housing &amp; Community Program M'!AS4</f>
        <v>6837.3450000000003</v>
      </c>
      <c r="J69" s="60">
        <f ca="1">'Housing &amp; Community Program M'!AT4</f>
        <v>7509.87</v>
      </c>
      <c r="K69" s="62">
        <f ca="1">'Housing &amp; Community Program M'!AU4</f>
        <v>0.10798346513299784</v>
      </c>
      <c r="L69" s="62">
        <f ca="1">'Housing &amp; Community Program M'!AV4</f>
        <v>0.10928600921356924</v>
      </c>
      <c r="M69" s="62">
        <f ca="1">'Housing &amp; Community Program M'!AW4</f>
        <v>0.11035755314949269</v>
      </c>
    </row>
    <row r="70" spans="1:13" x14ac:dyDescent="0.35">
      <c r="A70" s="63">
        <v>77</v>
      </c>
      <c r="B70" s="54">
        <v>471</v>
      </c>
      <c r="C70" s="58" t="str">
        <f>'Director Emergency Services'!AM4</f>
        <v>Director Emergency Services</v>
      </c>
      <c r="D70" s="59">
        <f ca="1">'Director Emergency Services'!AN4</f>
        <v>7</v>
      </c>
      <c r="E70" s="60">
        <f>'Director Emergency Services'!AO4</f>
        <v>7524.4</v>
      </c>
      <c r="F70" s="61">
        <f>'Director Emergency Services'!AP4</f>
        <v>8335.5999999999985</v>
      </c>
      <c r="G70" s="60">
        <f>'Director Emergency Services'!AQ4</f>
        <v>9146.7999999999993</v>
      </c>
      <c r="H70" s="61">
        <f ca="1">'Director Emergency Services'!AR4</f>
        <v>8003.39</v>
      </c>
      <c r="I70" s="60">
        <f ca="1">'Director Emergency Services'!AS4</f>
        <v>8865.5499999999993</v>
      </c>
      <c r="J70" s="60">
        <f ca="1">'Director Emergency Services'!AT4</f>
        <v>9727.7099999999991</v>
      </c>
      <c r="K70" s="62">
        <f ca="1">'Director Emergency Services'!AU4</f>
        <v>6.3658231885598937E-2</v>
      </c>
      <c r="L70" s="62">
        <f ca="1">'Director Emergency Services'!AV4</f>
        <v>6.3576707135659216E-2</v>
      </c>
      <c r="M70" s="62">
        <f ca="1">'Director Emergency Services'!AW4</f>
        <v>6.3509642716578441E-2</v>
      </c>
    </row>
    <row r="71" spans="1:13" x14ac:dyDescent="0.35">
      <c r="A71" s="63">
        <v>5</v>
      </c>
      <c r="B71" s="54">
        <v>472</v>
      </c>
      <c r="C71" s="58" t="str">
        <f>'Administrative Compliance Analy'!AM4</f>
        <v>Administrative Compliance Analyst II</v>
      </c>
      <c r="D71" s="59">
        <f ca="1">'Administrative Compliance Analy'!AN4</f>
        <v>7</v>
      </c>
      <c r="E71" s="60">
        <f>'Administrative Compliance Analy'!AO4</f>
        <v>5862.13</v>
      </c>
      <c r="F71" s="61">
        <f>'Administrative Compliance Analy'!AP4</f>
        <v>6494.8</v>
      </c>
      <c r="G71" s="60">
        <f>'Administrative Compliance Analy'!AQ4</f>
        <v>7127.47</v>
      </c>
      <c r="H71" s="61">
        <f ca="1">'Administrative Compliance Analy'!AR4</f>
        <v>5708.21</v>
      </c>
      <c r="I71" s="60">
        <f ca="1">'Administrative Compliance Analy'!AS4</f>
        <v>6592.7950000000001</v>
      </c>
      <c r="J71" s="60">
        <f ca="1">'Administrative Compliance Analy'!AT4</f>
        <v>7248.26</v>
      </c>
      <c r="K71" s="62">
        <f ca="1">'Administrative Compliance Analy'!AU4</f>
        <v>-2.6256667798223554E-2</v>
      </c>
      <c r="L71" s="62">
        <f ca="1">'Administrative Compliance Analy'!AV4</f>
        <v>1.5088224425694463E-2</v>
      </c>
      <c r="M71" s="62">
        <f ca="1">'Administrative Compliance Analy'!AW4</f>
        <v>1.6947107458887833E-2</v>
      </c>
    </row>
    <row r="72" spans="1:13" x14ac:dyDescent="0.35">
      <c r="A72" s="63">
        <v>66</v>
      </c>
      <c r="B72" s="54">
        <v>473</v>
      </c>
      <c r="C72" s="58" t="str">
        <f>'Deputy Director Clinical Servic'!AM4</f>
        <v>Deputy Director Clinical Services</v>
      </c>
      <c r="D72" s="59">
        <f ca="1">'Deputy Director Clinical Servic'!AN4</f>
        <v>6</v>
      </c>
      <c r="E72" s="60">
        <f>'Deputy Director Clinical Servic'!AO4</f>
        <v>6448</v>
      </c>
      <c r="F72" s="61">
        <f>'Deputy Director Clinical Servic'!AP4</f>
        <v>7143.0650000000005</v>
      </c>
      <c r="G72" s="60">
        <f>'Deputy Director Clinical Servic'!AQ4</f>
        <v>7838.13</v>
      </c>
      <c r="H72" s="61">
        <f ca="1">'Deputy Director Clinical Servic'!AR4</f>
        <v>8190</v>
      </c>
      <c r="I72" s="60">
        <f ca="1">'Deputy Director Clinical Servic'!AS4</f>
        <v>9409.4</v>
      </c>
      <c r="J72" s="60">
        <f ca="1">'Deputy Director Clinical Servic'!AT4</f>
        <v>10566.67</v>
      </c>
      <c r="K72" s="62">
        <f ca="1">'Deputy Director Clinical Servic'!AU4</f>
        <v>0.27016129032258074</v>
      </c>
      <c r="L72" s="62">
        <f ca="1">'Deputy Director Clinical Servic'!AV4</f>
        <v>0.31727766721988382</v>
      </c>
      <c r="M72" s="62">
        <f ca="1">'Deputy Director Clinical Servic'!AW4</f>
        <v>0.34811109282443642</v>
      </c>
    </row>
    <row r="73" spans="1:13" x14ac:dyDescent="0.35">
      <c r="A73" s="63">
        <v>25</v>
      </c>
      <c r="B73" s="54">
        <v>474</v>
      </c>
      <c r="C73" s="58" t="str">
        <f>'Assistant District Attorney'!AM4</f>
        <v>Assistant District Attorney</v>
      </c>
      <c r="D73" s="59">
        <f ca="1">'Assistant District Attorney'!AN4</f>
        <v>8</v>
      </c>
      <c r="E73" s="60">
        <f>'Assistant District Attorney'!AO4</f>
        <v>9885.2000000000007</v>
      </c>
      <c r="F73" s="61">
        <f>'Assistant District Attorney'!AP4</f>
        <v>10950.334999999999</v>
      </c>
      <c r="G73" s="60">
        <f>'Assistant District Attorney'!AQ4</f>
        <v>12015.47</v>
      </c>
      <c r="H73" s="61">
        <f ca="1">'Assistant District Attorney'!AR4</f>
        <v>12372.485000000001</v>
      </c>
      <c r="I73" s="60">
        <f ca="1">'Assistant District Attorney'!AS4</f>
        <v>13253.935000000001</v>
      </c>
      <c r="J73" s="60">
        <f ca="1">'Assistant District Attorney'!AT4</f>
        <v>14354.2</v>
      </c>
      <c r="K73" s="62">
        <f ca="1">'Assistant District Attorney'!AU4</f>
        <v>0.25161706389349736</v>
      </c>
      <c r="L73" s="62">
        <f ca="1">'Assistant District Attorney'!AV4</f>
        <v>0.2103679933079674</v>
      </c>
      <c r="M73" s="62">
        <f ca="1">'Assistant District Attorney'!AW4</f>
        <v>0.19464323909093872</v>
      </c>
    </row>
    <row r="74" spans="1:13" x14ac:dyDescent="0.35">
      <c r="A74" s="63">
        <v>160</v>
      </c>
      <c r="B74" s="54">
        <v>476</v>
      </c>
      <c r="C74" s="58" t="str">
        <f>Psychiatrist!AM4</f>
        <v>Psychiatrist</v>
      </c>
      <c r="D74" s="59">
        <f ca="1">Psychiatrist!AN4</f>
        <v>5</v>
      </c>
      <c r="E74" s="60">
        <f>Psychiatrist!AO4</f>
        <v>18832.669999999998</v>
      </c>
      <c r="F74" s="61">
        <f>Psychiatrist!AP4</f>
        <v>20864.134999999998</v>
      </c>
      <c r="G74" s="60">
        <f>Psychiatrist!AQ4</f>
        <v>22895.599999999999</v>
      </c>
      <c r="H74" s="61">
        <f ca="1">Psychiatrist!AR4</f>
        <v>19686.849999999999</v>
      </c>
      <c r="I74" s="60">
        <f ca="1">Psychiatrist!AS4</f>
        <v>21808.18</v>
      </c>
      <c r="J74" s="60">
        <f ca="1">Psychiatrist!AT4</f>
        <v>23929.51</v>
      </c>
      <c r="K74" s="62">
        <f ca="1">Psychiatrist!AU4</f>
        <v>4.5356287770135673E-2</v>
      </c>
      <c r="L74" s="62">
        <f ca="1">Psychiatrist!AV4</f>
        <v>4.5247262826855872E-2</v>
      </c>
      <c r="M74" s="62">
        <f ca="1">Psychiatrist!AW4</f>
        <v>4.5157584863467104E-2</v>
      </c>
    </row>
    <row r="75" spans="1:13" x14ac:dyDescent="0.35">
      <c r="A75" s="63">
        <v>116</v>
      </c>
      <c r="B75" s="54">
        <v>477</v>
      </c>
      <c r="C75" s="58" t="str">
        <f>'HHSA Fiscal Administrator'!AM4</f>
        <v>HHSA Fiscal Administrator</v>
      </c>
      <c r="D75" s="59">
        <f ca="1">'HHSA Fiscal Administrator'!AN4</f>
        <v>7</v>
      </c>
      <c r="E75" s="60">
        <f>'HHSA Fiscal Administrator'!AO4</f>
        <v>6519.07</v>
      </c>
      <c r="F75" s="61">
        <f>'HHSA Fiscal Administrator'!AP4</f>
        <v>7221.9349999999995</v>
      </c>
      <c r="G75" s="60">
        <f>'HHSA Fiscal Administrator'!AQ4</f>
        <v>7924.8</v>
      </c>
      <c r="H75" s="61">
        <f ca="1">'HHSA Fiscal Administrator'!AR4</f>
        <v>7498.4</v>
      </c>
      <c r="I75" s="60">
        <f ca="1">'HHSA Fiscal Administrator'!AS4</f>
        <v>8306.1350000000002</v>
      </c>
      <c r="J75" s="60">
        <f ca="1">'HHSA Fiscal Administrator'!AT4</f>
        <v>9329</v>
      </c>
      <c r="K75" s="62">
        <f ca="1">'HHSA Fiscal Administrator'!AU4</f>
        <v>0.15022541558841973</v>
      </c>
      <c r="L75" s="62">
        <f ca="1">'HHSA Fiscal Administrator'!AV4</f>
        <v>0.15012597039436115</v>
      </c>
      <c r="M75" s="62">
        <f ca="1">'HHSA Fiscal Administrator'!AW4</f>
        <v>0.17719059156067019</v>
      </c>
    </row>
    <row r="76" spans="1:13" x14ac:dyDescent="0.35">
      <c r="A76" s="63">
        <v>144</v>
      </c>
      <c r="B76" s="54">
        <v>478</v>
      </c>
      <c r="C76" s="58" t="str">
        <f>'MHSA Support Services Superviso'!AM4</f>
        <v>MHSA Support Services Supervisor</v>
      </c>
      <c r="D76" s="59">
        <f ca="1">'MHSA Support Services Superviso'!AN4</f>
        <v>6</v>
      </c>
      <c r="E76" s="60">
        <f>'MHSA Support Services Superviso'!AO4</f>
        <v>4775.33</v>
      </c>
      <c r="F76" s="61">
        <f>'MHSA Support Services Superviso'!AP4</f>
        <v>5291.8649999999998</v>
      </c>
      <c r="G76" s="60">
        <f>'MHSA Support Services Superviso'!AQ4</f>
        <v>5808.4</v>
      </c>
      <c r="H76" s="61">
        <f ca="1">'MHSA Support Services Superviso'!AR4</f>
        <v>5057.92</v>
      </c>
      <c r="I76" s="60">
        <f ca="1">'MHSA Support Services Superviso'!AS4</f>
        <v>5603.1049999999996</v>
      </c>
      <c r="J76" s="60">
        <f ca="1">'MHSA Support Services Superviso'!AT4</f>
        <v>6148.29</v>
      </c>
      <c r="K76" s="62">
        <f ca="1">'MHSA Support Services Superviso'!AU4</f>
        <v>5.9177062108796807E-2</v>
      </c>
      <c r="L76" s="62">
        <f ca="1">'MHSA Support Services Superviso'!AV4</f>
        <v>5.8814803476657129E-2</v>
      </c>
      <c r="M76" s="62">
        <f ca="1">'MHSA Support Services Superviso'!AW4</f>
        <v>5.8516975414916406E-2</v>
      </c>
    </row>
    <row r="77" spans="1:13" x14ac:dyDescent="0.35">
      <c r="A77" s="63">
        <v>91</v>
      </c>
      <c r="B77" s="54">
        <v>480</v>
      </c>
      <c r="C77" s="58" t="str">
        <f>'Emergency Services Coordinator'!AM4</f>
        <v>Emergency Services Coordinator</v>
      </c>
      <c r="D77" s="59">
        <f ca="1">'Emergency Services Coordinator'!AN4</f>
        <v>6</v>
      </c>
      <c r="E77" s="60">
        <f>'Emergency Services Coordinator'!AO4</f>
        <v>6208.8</v>
      </c>
      <c r="F77" s="61">
        <f>'Emergency Services Coordinator'!AP4</f>
        <v>6878.7350000000006</v>
      </c>
      <c r="G77" s="60">
        <f>'Emergency Services Coordinator'!AQ4</f>
        <v>7548.67</v>
      </c>
      <c r="H77" s="61">
        <f ca="1">'Emergency Services Coordinator'!AR4</f>
        <v>5811.4050000000007</v>
      </c>
      <c r="I77" s="60">
        <f ca="1">'Emergency Services Coordinator'!AS4</f>
        <v>6633.66</v>
      </c>
      <c r="J77" s="60">
        <f ca="1">'Emergency Services Coordinator'!AT4</f>
        <v>7322.2350000000006</v>
      </c>
      <c r="K77" s="62">
        <f ca="1">'Emergency Services Coordinator'!AU4</f>
        <v>-6.4005121762659378E-2</v>
      </c>
      <c r="L77" s="62">
        <f ca="1">'Emergency Services Coordinator'!AV4</f>
        <v>-3.562791705160917E-2</v>
      </c>
      <c r="M77" s="62">
        <f ca="1">'Emergency Services Coordinator'!AW4</f>
        <v>-2.9996674910944487E-2</v>
      </c>
    </row>
    <row r="78" spans="1:13" x14ac:dyDescent="0.35">
      <c r="A78" s="63">
        <v>121</v>
      </c>
      <c r="B78" s="54">
        <v>481</v>
      </c>
      <c r="C78" s="58" t="str">
        <f>'Integrated Waste Engineer'!AM4</f>
        <v>Integrated Waste Engineer</v>
      </c>
      <c r="D78" s="59">
        <f ca="1">'Integrated Waste Engineer'!AN4</f>
        <v>0</v>
      </c>
      <c r="E78" s="60">
        <f>'Integrated Waste Engineer'!AO4</f>
        <v>7358</v>
      </c>
      <c r="F78" s="61">
        <f>'Integrated Waste Engineer'!AP4</f>
        <v>8151</v>
      </c>
      <c r="G78" s="60">
        <f>'Integrated Waste Engineer'!AQ4</f>
        <v>8944</v>
      </c>
      <c r="H78" s="61" t="e">
        <f ca="1">'Integrated Waste Engineer'!AR4</f>
        <v>#NUM!</v>
      </c>
      <c r="I78" s="60" t="e">
        <f ca="1">'Integrated Waste Engineer'!AS4</f>
        <v>#NUM!</v>
      </c>
      <c r="J78" s="60" t="e">
        <f ca="1">'Integrated Waste Engineer'!AT4</f>
        <v>#NUM!</v>
      </c>
      <c r="K78" s="62" t="str">
        <f ca="1">'Integrated Waste Engineer'!AU4</f>
        <v/>
      </c>
      <c r="L78" s="62" t="str">
        <f ca="1">'Integrated Waste Engineer'!AV4</f>
        <v/>
      </c>
      <c r="M78" s="62" t="str">
        <f ca="1">'Integrated Waste Engineer'!AW4</f>
        <v/>
      </c>
    </row>
    <row r="79" spans="1:13" x14ac:dyDescent="0.35">
      <c r="A79" s="63">
        <v>191</v>
      </c>
      <c r="B79" s="54">
        <v>482</v>
      </c>
      <c r="C79" s="58" t="str">
        <f>'Supervising Substance Use Disor'!AM4</f>
        <v>Supervising Substance Use Disorder Counselor</v>
      </c>
      <c r="D79" s="59">
        <f ca="1">'Supervising Substance Use Disor'!AN4</f>
        <v>3</v>
      </c>
      <c r="E79" s="60">
        <f>'Supervising Substance Use Disor'!AO4</f>
        <v>4047.33</v>
      </c>
      <c r="F79" s="61">
        <f>'Supervising Substance Use Disor'!AP4</f>
        <v>4483.2649999999994</v>
      </c>
      <c r="G79" s="60">
        <f>'Supervising Substance Use Disor'!AQ4</f>
        <v>4919.2</v>
      </c>
      <c r="H79" s="61">
        <f ca="1">'Supervising Substance Use Disor'!AR4</f>
        <v>4354.07</v>
      </c>
      <c r="I79" s="60">
        <f ca="1">'Supervising Substance Use Disor'!AS4</f>
        <v>4910.5</v>
      </c>
      <c r="J79" s="60">
        <f ca="1">'Supervising Substance Use Disor'!AT4</f>
        <v>5616</v>
      </c>
      <c r="K79" s="62">
        <f ca="1">'Supervising Substance Use Disor'!AU4</f>
        <v>7.5788235701067075E-2</v>
      </c>
      <c r="L79" s="62">
        <f ca="1">'Supervising Substance Use Disor'!AV4</f>
        <v>9.5295504503972062E-2</v>
      </c>
      <c r="M79" s="62">
        <f ca="1">'Supervising Substance Use Disor'!AW4</f>
        <v>0.14164904862579286</v>
      </c>
    </row>
    <row r="80" spans="1:13" x14ac:dyDescent="0.35">
      <c r="A80" s="63">
        <v>30</v>
      </c>
      <c r="B80" s="54">
        <v>486</v>
      </c>
      <c r="C80" s="58" t="str">
        <f>'Business Administrator'!AM4</f>
        <v>Business Administrator</v>
      </c>
      <c r="D80" s="59">
        <f ca="1">'Business Administrator'!AN4</f>
        <v>8</v>
      </c>
      <c r="E80" s="60">
        <f>'Business Administrator'!AO4</f>
        <v>6208.8</v>
      </c>
      <c r="F80" s="61">
        <f>'Business Administrator'!AP4</f>
        <v>6878.7350000000006</v>
      </c>
      <c r="G80" s="60">
        <f>'Business Administrator'!AQ4</f>
        <v>7548.67</v>
      </c>
      <c r="H80" s="61">
        <f ca="1">'Business Administrator'!AR4</f>
        <v>6330.13</v>
      </c>
      <c r="I80" s="60">
        <f ca="1">'Business Administrator'!AS4</f>
        <v>7438.4375</v>
      </c>
      <c r="J80" s="60">
        <f ca="1">'Business Administrator'!AT4</f>
        <v>8162.05</v>
      </c>
      <c r="K80" s="62">
        <f ca="1">'Business Administrator'!AU4</f>
        <v>1.9541618348150935E-2</v>
      </c>
      <c r="L80" s="62">
        <f ca="1">'Business Administrator'!AV4</f>
        <v>8.1367068218211491E-2</v>
      </c>
      <c r="M80" s="62">
        <f ca="1">'Business Administrator'!AW4</f>
        <v>8.1256698199815292E-2</v>
      </c>
    </row>
    <row r="81" spans="1:13" x14ac:dyDescent="0.35">
      <c r="A81" s="63">
        <v>76</v>
      </c>
      <c r="B81" s="54">
        <v>488</v>
      </c>
      <c r="C81" s="58" t="str">
        <f>'Director Economic &amp; Communi'!AM4</f>
        <v>Director Economic &amp; Community Development</v>
      </c>
      <c r="D81" s="59">
        <f ca="1">'Director Economic &amp; Communi'!AN4</f>
        <v>5</v>
      </c>
      <c r="E81" s="60">
        <f>'Director Economic &amp; Communi'!AO4</f>
        <v>9080.93</v>
      </c>
      <c r="F81" s="61">
        <f>'Director Economic &amp; Communi'!AP4</f>
        <v>10059.400000000001</v>
      </c>
      <c r="G81" s="60">
        <f>'Director Economic &amp; Communi'!AQ4</f>
        <v>11037.87</v>
      </c>
      <c r="H81" s="61">
        <f ca="1">'Director Economic &amp; Communi'!AR4</f>
        <v>9521.65</v>
      </c>
      <c r="I81" s="60">
        <f ca="1">'Director Economic &amp; Communi'!AS4</f>
        <v>10572.715</v>
      </c>
      <c r="J81" s="60">
        <f ca="1">'Director Economic &amp; Communi'!AT4</f>
        <v>11623.78</v>
      </c>
      <c r="K81" s="62">
        <f ca="1">'Director Economic &amp; Communi'!AU4</f>
        <v>4.8532474096816047E-2</v>
      </c>
      <c r="L81" s="62">
        <f ca="1">'Director Economic &amp; Communi'!AV4</f>
        <v>5.102839135534909E-2</v>
      </c>
      <c r="M81" s="62">
        <f ca="1">'Director Economic &amp; Communi'!AW4</f>
        <v>5.3081799296422316E-2</v>
      </c>
    </row>
    <row r="82" spans="1:13" x14ac:dyDescent="0.35">
      <c r="A82" s="63">
        <v>130</v>
      </c>
      <c r="B82" s="54">
        <v>491</v>
      </c>
      <c r="C82" s="58" t="str">
        <f>'IT Security Analyst'!AM4</f>
        <v>IT Security Analyst</v>
      </c>
      <c r="D82" s="59">
        <f ca="1">'IT Security Analyst'!AN4</f>
        <v>7</v>
      </c>
      <c r="E82" s="60">
        <f>'IT Security Analyst'!AO4</f>
        <v>5947.07</v>
      </c>
      <c r="F82" s="61">
        <f>'IT Security Analyst'!AP4</f>
        <v>6588.4</v>
      </c>
      <c r="G82" s="60">
        <f>'IT Security Analyst'!AQ4</f>
        <v>7229.73</v>
      </c>
      <c r="H82" s="61">
        <f ca="1">'IT Security Analyst'!AR4</f>
        <v>6895.61</v>
      </c>
      <c r="I82" s="60">
        <f ca="1">'IT Security Analyst'!AS4</f>
        <v>7683.5649999999996</v>
      </c>
      <c r="J82" s="60">
        <f ca="1">'IT Security Analyst'!AT4</f>
        <v>8447.4699999999993</v>
      </c>
      <c r="K82" s="62">
        <f ca="1">'IT Security Analyst'!AU4</f>
        <v>0.1594970296297169</v>
      </c>
      <c r="L82" s="62">
        <f ca="1">'IT Security Analyst'!AV4</f>
        <v>0.16622624612956094</v>
      </c>
      <c r="M82" s="62">
        <f ca="1">'IT Security Analyst'!AW4</f>
        <v>0.16843505912392298</v>
      </c>
    </row>
    <row r="83" spans="1:13" x14ac:dyDescent="0.35">
      <c r="A83" s="63">
        <v>79</v>
      </c>
      <c r="B83" s="54">
        <v>494</v>
      </c>
      <c r="C83" s="58" t="str">
        <f>'Director of Integrated Waste'!AM4</f>
        <v>Director of Integrated Waste</v>
      </c>
      <c r="D83" s="59">
        <f ca="1">'Director of Integrated Waste'!AN4</f>
        <v>5</v>
      </c>
      <c r="E83" s="60">
        <f>'Director of Integrated Waste'!AO4</f>
        <v>9295.8700000000008</v>
      </c>
      <c r="F83" s="61">
        <f>'Director of Integrated Waste'!AP4</f>
        <v>10298.6</v>
      </c>
      <c r="G83" s="60">
        <f>'Director of Integrated Waste'!AQ4</f>
        <v>11301.33</v>
      </c>
      <c r="H83" s="61">
        <f ca="1">'Director of Integrated Waste'!AR4</f>
        <v>9640.7999999999993</v>
      </c>
      <c r="I83" s="60">
        <f ca="1">'Director of Integrated Waste'!AS4</f>
        <v>9853.6650000000009</v>
      </c>
      <c r="J83" s="60">
        <f ca="1">'Director of Integrated Waste'!AT4</f>
        <v>10833.33</v>
      </c>
      <c r="K83" s="62">
        <f ca="1">'Director of Integrated Waste'!AU4</f>
        <v>3.7105725445816029E-2</v>
      </c>
      <c r="L83" s="62">
        <f ca="1">'Director of Integrated Waste'!AV4</f>
        <v>-4.3203445128463969E-2</v>
      </c>
      <c r="M83" s="62">
        <f ca="1">'Director of Integrated Waste'!AW4</f>
        <v>-4.141105515899457E-2</v>
      </c>
    </row>
    <row r="84" spans="1:13" x14ac:dyDescent="0.35">
      <c r="A84" s="63">
        <v>97</v>
      </c>
      <c r="B84" s="54">
        <v>495</v>
      </c>
      <c r="C84" s="58" t="str">
        <f>'Environmental Health Manager'!AM4</f>
        <v>Environmental Health Manager</v>
      </c>
      <c r="D84" s="59">
        <f ca="1">'Environmental Health Manager'!AN4</f>
        <v>5</v>
      </c>
      <c r="E84" s="60">
        <f>'Environmental Health Manager'!AO4</f>
        <v>6292</v>
      </c>
      <c r="F84" s="61">
        <f>'Environmental Health Manager'!AP4</f>
        <v>6970.6</v>
      </c>
      <c r="G84" s="60">
        <f>'Environmental Health Manager'!AQ4</f>
        <v>7649.2</v>
      </c>
      <c r="H84" s="61">
        <f ca="1">'Environmental Health Manager'!AR4</f>
        <v>6117.69</v>
      </c>
      <c r="I84" s="60">
        <f ca="1">'Environmental Health Manager'!AS4</f>
        <v>6793.0649999999996</v>
      </c>
      <c r="J84" s="60">
        <f ca="1">'Environmental Health Manager'!AT4</f>
        <v>7468.44</v>
      </c>
      <c r="K84" s="62">
        <f ca="1">'Environmental Health Manager'!AU4</f>
        <v>-2.7703432930705763E-2</v>
      </c>
      <c r="L84" s="62">
        <f ca="1">'Environmental Health Manager'!AV4</f>
        <v>-2.5469113132298604E-2</v>
      </c>
      <c r="M84" s="62">
        <f ca="1">'Environmental Health Manager'!AW4</f>
        <v>-2.3631229409611487E-2</v>
      </c>
    </row>
    <row r="85" spans="1:13" x14ac:dyDescent="0.35">
      <c r="A85" s="63">
        <v>90</v>
      </c>
      <c r="B85" s="54">
        <v>496</v>
      </c>
      <c r="C85" s="58" t="str">
        <f>'Emergency Preparedness &amp; Respon'!AM4</f>
        <v>Emergency Preparedness &amp; Response Manager</v>
      </c>
      <c r="D85" s="59">
        <f ca="1">'Emergency Preparedness &amp; Respon'!AN4</f>
        <v>6</v>
      </c>
      <c r="E85" s="60">
        <f>'Emergency Preparedness &amp; Respon'!AO4</f>
        <v>6304.13</v>
      </c>
      <c r="F85" s="61">
        <f>'Emergency Preparedness &amp; Respon'!AP4</f>
        <v>6985.33</v>
      </c>
      <c r="G85" s="60">
        <f>'Emergency Preparedness &amp; Respon'!AQ4</f>
        <v>7666.53</v>
      </c>
      <c r="H85" s="61">
        <f ca="1">'Emergency Preparedness &amp; Respon'!AR4</f>
        <v>6222.4850000000006</v>
      </c>
      <c r="I85" s="60">
        <f ca="1">'Emergency Preparedness &amp; Respon'!AS4</f>
        <v>6901.5174999999999</v>
      </c>
      <c r="J85" s="60">
        <f ca="1">'Emergency Preparedness &amp; Respon'!AT4</f>
        <v>7580.55</v>
      </c>
      <c r="K85" s="62">
        <f ca="1">'Emergency Preparedness &amp; Respon'!AU4</f>
        <v>-1.2951033687439772E-2</v>
      </c>
      <c r="L85" s="62">
        <f ca="1">'Emergency Preparedness &amp; Respon'!AV4</f>
        <v>-1.1998359418953775E-2</v>
      </c>
      <c r="M85" s="62">
        <f ca="1">'Emergency Preparedness &amp; Respon'!AW4</f>
        <v>-1.1214982527949391E-2</v>
      </c>
    </row>
    <row r="86" spans="1:13" x14ac:dyDescent="0.35">
      <c r="A86" s="63">
        <v>102</v>
      </c>
      <c r="B86" s="54">
        <v>497</v>
      </c>
      <c r="C86" s="58" t="str">
        <f>'Equipment Services Center Super'!AM4</f>
        <v>Equipment Services Center Superintendent</v>
      </c>
      <c r="D86" s="59">
        <f ca="1">'Equipment Services Center Super'!AN4</f>
        <v>7</v>
      </c>
      <c r="E86" s="60">
        <f>'Equipment Services Center Super'!AO4</f>
        <v>5506.8</v>
      </c>
      <c r="F86" s="61">
        <f>'Equipment Services Center Super'!AP4</f>
        <v>6101.335</v>
      </c>
      <c r="G86" s="60">
        <f>'Equipment Services Center Super'!AQ4</f>
        <v>6695.87</v>
      </c>
      <c r="H86" s="61">
        <f ca="1">'Equipment Services Center Super'!AR4</f>
        <v>6169.71</v>
      </c>
      <c r="I86" s="60">
        <f ca="1">'Equipment Services Center Super'!AS4</f>
        <v>6850.8249999999998</v>
      </c>
      <c r="J86" s="60">
        <f ca="1">'Equipment Services Center Super'!AT4</f>
        <v>7813</v>
      </c>
      <c r="K86" s="62">
        <f ca="1">'Equipment Services Center Super'!AU4</f>
        <v>0.12038025713663103</v>
      </c>
      <c r="L86" s="62">
        <f ca="1">'Equipment Services Center Super'!AV4</f>
        <v>0.1228403292066409</v>
      </c>
      <c r="M86" s="62">
        <f ca="1">'Equipment Services Center Super'!AW4</f>
        <v>0.16683866323569596</v>
      </c>
    </row>
    <row r="87" spans="1:13" x14ac:dyDescent="0.35">
      <c r="A87" s="63">
        <v>24</v>
      </c>
      <c r="B87" s="54">
        <v>498</v>
      </c>
      <c r="C87" s="58" t="str">
        <f>'Assistant Director   HHSA'!AM4</f>
        <v>Assistant Director - HHSA</v>
      </c>
      <c r="D87" s="59">
        <f ca="1">'Assistant Director   HHSA'!AN4</f>
        <v>6</v>
      </c>
      <c r="E87" s="60">
        <f>'Assistant Director   HHSA'!AO4</f>
        <v>8687.4699999999993</v>
      </c>
      <c r="F87" s="61">
        <f>'Assistant Director   HHSA'!AP4</f>
        <v>9623.4699999999993</v>
      </c>
      <c r="G87" s="60">
        <f>'Assistant Director   HHSA'!AQ4</f>
        <v>10559.47</v>
      </c>
      <c r="H87" s="61">
        <f ca="1">'Assistant Director   HHSA'!AR4</f>
        <v>9793.9599999999991</v>
      </c>
      <c r="I87" s="60">
        <f ca="1">'Assistant Director   HHSA'!AS4</f>
        <v>11149.07</v>
      </c>
      <c r="J87" s="60">
        <f ca="1">'Assistant Director   HHSA'!AT4</f>
        <v>12527.48</v>
      </c>
      <c r="K87" s="62">
        <f ca="1">'Assistant Director   HHSA'!AU4</f>
        <v>0.12736619522139359</v>
      </c>
      <c r="L87" s="62">
        <f ca="1">'Assistant Director   HHSA'!AV4</f>
        <v>0.15852909605371046</v>
      </c>
      <c r="M87" s="62">
        <f ca="1">'Assistant Director   HHSA'!AW4</f>
        <v>0.18637393732829399</v>
      </c>
    </row>
    <row r="88" spans="1:13" x14ac:dyDescent="0.35">
      <c r="A88" s="63">
        <v>53</v>
      </c>
      <c r="B88" s="54">
        <v>501</v>
      </c>
      <c r="C88" s="58" t="str">
        <f>'County Archivist'!AM4</f>
        <v>County Archivist</v>
      </c>
      <c r="D88" s="59">
        <f ca="1">'County Archivist'!AN4</f>
        <v>3</v>
      </c>
      <c r="E88" s="60">
        <f>'County Archivist'!AO4</f>
        <v>4127.07</v>
      </c>
      <c r="F88" s="61">
        <f>'County Archivist'!AP4</f>
        <v>4573.3999999999996</v>
      </c>
      <c r="G88" s="60">
        <f>'County Archivist'!AQ4</f>
        <v>5019.7299999999996</v>
      </c>
      <c r="H88" s="61">
        <f ca="1">'County Archivist'!AR4</f>
        <v>5137.87</v>
      </c>
      <c r="I88" s="60">
        <f ca="1">'County Archivist'!AS4</f>
        <v>5691.4549999999999</v>
      </c>
      <c r="J88" s="60">
        <f ca="1">'County Archivist'!AT4</f>
        <v>6245.04</v>
      </c>
      <c r="K88" s="62">
        <f ca="1">'County Archivist'!AU4</f>
        <v>0.24491951917462029</v>
      </c>
      <c r="L88" s="62">
        <f ca="1">'County Archivist'!AV4</f>
        <v>0.24446910394892218</v>
      </c>
      <c r="M88" s="62">
        <f ca="1">'County Archivist'!AW4</f>
        <v>0.24409878618969549</v>
      </c>
    </row>
    <row r="89" spans="1:13" x14ac:dyDescent="0.35">
      <c r="A89" s="63">
        <v>96</v>
      </c>
      <c r="B89" s="54">
        <v>502</v>
      </c>
      <c r="C89" s="58" t="str">
        <f>'Environmental Assessment &amp; Enfo'!AM4</f>
        <v>Environmental Assessment &amp; Enforcement Specialist</v>
      </c>
      <c r="D89" s="59">
        <f ca="1">'Environmental Assessment &amp; Enfo'!AN4</f>
        <v>1</v>
      </c>
      <c r="E89" s="60">
        <f>'Environmental Assessment &amp; Enfo'!AO4</f>
        <v>6607.47</v>
      </c>
      <c r="F89" s="61">
        <f>'Environmental Assessment &amp; Enfo'!AP4</f>
        <v>7319</v>
      </c>
      <c r="G89" s="60">
        <f>'Environmental Assessment &amp; Enfo'!AQ4</f>
        <v>8030.53</v>
      </c>
      <c r="H89" s="61">
        <f ca="1">'Environmental Assessment &amp; Enfo'!AR4</f>
        <v>6848.4</v>
      </c>
      <c r="I89" s="60">
        <f ca="1">'Environmental Assessment &amp; Enfo'!AS4</f>
        <v>7586.8</v>
      </c>
      <c r="J89" s="60">
        <f ca="1">'Environmental Assessment &amp; Enfo'!AT4</f>
        <v>8325.2000000000007</v>
      </c>
      <c r="K89" s="62">
        <f ca="1">'Environmental Assessment &amp; Enfo'!AU4</f>
        <v>3.646327565618912E-2</v>
      </c>
      <c r="L89" s="62">
        <f ca="1">'Environmental Assessment &amp; Enfo'!AV4</f>
        <v>3.6589698046181285E-2</v>
      </c>
      <c r="M89" s="62">
        <f ca="1">'Environmental Assessment &amp; Enfo'!AW4</f>
        <v>3.6693717600208231E-2</v>
      </c>
    </row>
    <row r="90" spans="1:13" x14ac:dyDescent="0.35">
      <c r="A90" s="63">
        <v>108</v>
      </c>
      <c r="B90" s="54">
        <v>504</v>
      </c>
      <c r="C90" s="58" t="str">
        <f>'Facilities Supervisor'!AM4</f>
        <v>Facilities Supervisor</v>
      </c>
      <c r="D90" s="59">
        <f ca="1">'Facilities Supervisor'!AN4</f>
        <v>8</v>
      </c>
      <c r="E90" s="60">
        <f>'Facilities Supervisor'!AO4</f>
        <v>4418.2700000000004</v>
      </c>
      <c r="F90" s="61">
        <f>'Facilities Supervisor'!AP4</f>
        <v>4894.9350000000004</v>
      </c>
      <c r="G90" s="60">
        <f>'Facilities Supervisor'!AQ4</f>
        <v>5371.6</v>
      </c>
      <c r="H90" s="61">
        <f ca="1">'Facilities Supervisor'!AR4</f>
        <v>4844.585</v>
      </c>
      <c r="I90" s="60">
        <f ca="1">'Facilities Supervisor'!AS4</f>
        <v>5371.2725</v>
      </c>
      <c r="J90" s="60">
        <f ca="1">'Facilities Supervisor'!AT4</f>
        <v>5897.96</v>
      </c>
      <c r="K90" s="62">
        <f ca="1">'Facilities Supervisor'!AU4</f>
        <v>9.6489123570990376E-2</v>
      </c>
      <c r="L90" s="62">
        <f ca="1">'Facilities Supervisor'!AV4</f>
        <v>9.7312323861297401E-2</v>
      </c>
      <c r="M90" s="62">
        <f ca="1">'Facilities Supervisor'!AW4</f>
        <v>9.798942586938697E-2</v>
      </c>
    </row>
    <row r="91" spans="1:13" x14ac:dyDescent="0.35">
      <c r="A91" s="63">
        <v>189</v>
      </c>
      <c r="B91" s="54">
        <v>507</v>
      </c>
      <c r="C91" s="58" t="str">
        <f>'Supervising Deputy Probation Of'!AM4</f>
        <v>Supervising Deputy Probation Officer</v>
      </c>
      <c r="D91" s="59">
        <f ca="1">'Supervising Deputy Probation Of'!AN4</f>
        <v>8</v>
      </c>
      <c r="E91" s="60">
        <f>'Supervising Deputy Probation Of'!AO4</f>
        <v>6123.87</v>
      </c>
      <c r="F91" s="61">
        <f>'Supervising Deputy Probation Of'!AP4</f>
        <v>6784.27</v>
      </c>
      <c r="G91" s="60">
        <f>'Supervising Deputy Probation Of'!AQ4</f>
        <v>7444.67</v>
      </c>
      <c r="H91" s="61">
        <f ca="1">'Supervising Deputy Probation Of'!AR4</f>
        <v>6258.2</v>
      </c>
      <c r="I91" s="60">
        <f ca="1">'Supervising Deputy Probation Of'!AS4</f>
        <v>7025.6350000000002</v>
      </c>
      <c r="J91" s="60">
        <f ca="1">'Supervising Deputy Probation Of'!AT4</f>
        <v>7709</v>
      </c>
      <c r="K91" s="62">
        <f ca="1">'Supervising Deputy Probation Of'!AU4</f>
        <v>2.1935475442816488E-2</v>
      </c>
      <c r="L91" s="62">
        <f ca="1">'Supervising Deputy Probation Of'!AV4</f>
        <v>3.5577151263142426E-2</v>
      </c>
      <c r="M91" s="62">
        <f ca="1">'Supervising Deputy Probation Of'!AW4</f>
        <v>3.5505939148410937E-2</v>
      </c>
    </row>
    <row r="92" spans="1:13" x14ac:dyDescent="0.35">
      <c r="A92" s="63">
        <v>171</v>
      </c>
      <c r="B92" s="54">
        <v>509</v>
      </c>
      <c r="C92" s="58" t="str">
        <f>'Road Maintenance Operations Sup'!AM4</f>
        <v>Road Maintenance Operations Supervisor</v>
      </c>
      <c r="D92" s="59">
        <f ca="1">'Road Maintenance Operations Sup'!AN4</f>
        <v>8</v>
      </c>
      <c r="E92" s="60">
        <f>'Road Maintenance Operations Sup'!AO4</f>
        <v>4465.07</v>
      </c>
      <c r="F92" s="61">
        <f>'Road Maintenance Operations Sup'!AP4</f>
        <v>4945.2</v>
      </c>
      <c r="G92" s="60">
        <f>'Road Maintenance Operations Sup'!AQ4</f>
        <v>5425.33</v>
      </c>
      <c r="H92" s="61">
        <f ca="1">'Road Maintenance Operations Sup'!AR4</f>
        <v>5047.76</v>
      </c>
      <c r="I92" s="60">
        <f ca="1">'Road Maintenance Operations Sup'!AS4</f>
        <v>5598.1525000000001</v>
      </c>
      <c r="J92" s="60">
        <f ca="1">'Road Maintenance Operations Sup'!AT4</f>
        <v>6148.5450000000001</v>
      </c>
      <c r="K92" s="62">
        <f ca="1">'Road Maintenance Operations Sup'!AU4</f>
        <v>0.13049963382432983</v>
      </c>
      <c r="L92" s="62">
        <f ca="1">'Road Maintenance Operations Sup'!AV4</f>
        <v>0.13203763245167033</v>
      </c>
      <c r="M92" s="62">
        <f ca="1">'Road Maintenance Operations Sup'!AW4</f>
        <v>0.13330341195835094</v>
      </c>
    </row>
    <row r="93" spans="1:13" x14ac:dyDescent="0.35">
      <c r="A93" s="63">
        <v>149</v>
      </c>
      <c r="B93" s="54">
        <v>514</v>
      </c>
      <c r="C93" s="58" t="str">
        <f>Paralegal!AM4</f>
        <v>Paralegal</v>
      </c>
      <c r="D93" s="59">
        <f ca="1">Paralegal!AN4</f>
        <v>8</v>
      </c>
      <c r="E93" s="60">
        <f>Paralegal!AO4</f>
        <v>3861.87</v>
      </c>
      <c r="F93" s="61">
        <f>Paralegal!AP4</f>
        <v>4282.2</v>
      </c>
      <c r="G93" s="60">
        <f>Paralegal!AQ4</f>
        <v>4702.53</v>
      </c>
      <c r="H93" s="61">
        <f ca="1">Paralegal!AR4</f>
        <v>4246.2449999999999</v>
      </c>
      <c r="I93" s="60">
        <f ca="1">Paralegal!AS4</f>
        <v>4703.7275</v>
      </c>
      <c r="J93" s="60">
        <f ca="1">Paralegal!AT4</f>
        <v>5161.21</v>
      </c>
      <c r="K93" s="62">
        <f ca="1">Paralegal!AU4</f>
        <v>9.953079725625158E-2</v>
      </c>
      <c r="L93" s="62">
        <f ca="1">Paralegal!AV4</f>
        <v>9.8437135117463104E-2</v>
      </c>
      <c r="M93" s="62">
        <f ca="1">Paralegal!AW4</f>
        <v>9.7538984333964907E-2</v>
      </c>
    </row>
    <row r="94" spans="1:13" x14ac:dyDescent="0.35">
      <c r="A94" s="63">
        <v>63</v>
      </c>
      <c r="B94" s="54">
        <v>517</v>
      </c>
      <c r="C94" s="58" t="str">
        <f>'Deputy Clerk of the Board'!AM4</f>
        <v>Deputy Clerk of the Board</v>
      </c>
      <c r="D94" s="59">
        <f ca="1">'Deputy Clerk of the Board'!AN4</f>
        <v>8</v>
      </c>
      <c r="E94" s="60">
        <f>'Deputy Clerk of the Board'!AO4</f>
        <v>4775.33</v>
      </c>
      <c r="F94" s="61">
        <f>'Deputy Clerk of the Board'!AP4</f>
        <v>5291.8649999999998</v>
      </c>
      <c r="G94" s="60">
        <f>'Deputy Clerk of the Board'!AQ4</f>
        <v>5808.4</v>
      </c>
      <c r="H94" s="61">
        <f ca="1">'Deputy Clerk of the Board'!AR4</f>
        <v>4447.4699999999993</v>
      </c>
      <c r="I94" s="60">
        <f ca="1">'Deputy Clerk of the Board'!AS4</f>
        <v>5194.9050000000007</v>
      </c>
      <c r="J94" s="60">
        <f ca="1">'Deputy Clerk of the Board'!AT4</f>
        <v>5827.0349999999999</v>
      </c>
      <c r="K94" s="62">
        <f ca="1">'Deputy Clerk of the Board'!AU4</f>
        <v>-6.8657035220602625E-2</v>
      </c>
      <c r="L94" s="62">
        <f ca="1">'Deputy Clerk of the Board'!AV4</f>
        <v>-1.8322462874619694E-2</v>
      </c>
      <c r="M94" s="62">
        <f ca="1">'Deputy Clerk of the Board'!AW4</f>
        <v>3.2082845534053828E-3</v>
      </c>
    </row>
    <row r="95" spans="1:13" x14ac:dyDescent="0.35">
      <c r="A95" s="63">
        <v>39</v>
      </c>
      <c r="B95" s="54">
        <v>519</v>
      </c>
      <c r="C95" s="58" t="str">
        <f>'Clerk Rec Elections Coordinator'!AM4</f>
        <v>Clerk/Rec/Elections Coordinator II</v>
      </c>
      <c r="D95" s="59">
        <f ca="1">'Clerk Rec Elections Coordinator'!AN4</f>
        <v>7</v>
      </c>
      <c r="E95" s="60">
        <f>'Clerk Rec Elections Coordinator'!AO4</f>
        <v>4425.2</v>
      </c>
      <c r="F95" s="61">
        <f>'Clerk Rec Elections Coordinator'!AP4</f>
        <v>4901.8649999999998</v>
      </c>
      <c r="G95" s="60">
        <f>'Clerk Rec Elections Coordinator'!AQ4</f>
        <v>5378.53</v>
      </c>
      <c r="H95" s="61">
        <f ca="1">'Clerk Rec Elections Coordinator'!AR4</f>
        <v>4200.42</v>
      </c>
      <c r="I95" s="60">
        <f ca="1">'Clerk Rec Elections Coordinator'!AS4</f>
        <v>4653.0300000000007</v>
      </c>
      <c r="J95" s="60">
        <f ca="1">'Clerk Rec Elections Coordinator'!AT4</f>
        <v>5105.6400000000003</v>
      </c>
      <c r="K95" s="62">
        <f ca="1">'Clerk Rec Elections Coordinator'!AU4</f>
        <v>-5.0795444273705082E-2</v>
      </c>
      <c r="L95" s="62">
        <f ca="1">'Clerk Rec Elections Coordinator'!AV4</f>
        <v>-5.0763331915505416E-2</v>
      </c>
      <c r="M95" s="62">
        <f ca="1">'Clerk Rec Elections Coordinator'!AW4</f>
        <v>-5.0736911386568329E-2</v>
      </c>
    </row>
    <row r="96" spans="1:13" x14ac:dyDescent="0.35">
      <c r="A96" s="63">
        <v>4</v>
      </c>
      <c r="B96" s="54">
        <v>526</v>
      </c>
      <c r="C96" s="58" t="str">
        <f>'Administrative Assistant II'!AM4</f>
        <v>Administrative Assistant II</v>
      </c>
      <c r="D96" s="59">
        <f ca="1">'Administrative Assistant II'!AN4</f>
        <v>8</v>
      </c>
      <c r="E96" s="60">
        <f>'Administrative Assistant II'!AO4</f>
        <v>4775.33</v>
      </c>
      <c r="F96" s="61">
        <f>'Administrative Assistant II'!AP4</f>
        <v>5291.8649999999998</v>
      </c>
      <c r="G96" s="60">
        <f>'Administrative Assistant II'!AQ4</f>
        <v>5808.4</v>
      </c>
      <c r="H96" s="61">
        <f ca="1">'Administrative Assistant II'!AR4</f>
        <v>3906.5549999999998</v>
      </c>
      <c r="I96" s="60">
        <f ca="1">'Administrative Assistant II'!AS4</f>
        <v>4452.7624999999998</v>
      </c>
      <c r="J96" s="60">
        <f ca="1">'Administrative Assistant II'!AT4</f>
        <v>4998.9699999999993</v>
      </c>
      <c r="K96" s="62">
        <f ca="1">'Administrative Assistant II'!AU4</f>
        <v>-0.18192983521557671</v>
      </c>
      <c r="L96" s="62">
        <f ca="1">'Administrative Assistant II'!AV4</f>
        <v>-0.15856460812964801</v>
      </c>
      <c r="M96" s="62">
        <f ca="1">'Administrative Assistant II'!AW4</f>
        <v>-0.13935507196474073</v>
      </c>
    </row>
    <row r="97" spans="1:13" x14ac:dyDescent="0.35">
      <c r="A97" s="63">
        <v>59</v>
      </c>
      <c r="B97" s="54">
        <v>529</v>
      </c>
      <c r="C97" s="58" t="str">
        <f>'Department Analyst'!AM4</f>
        <v>Department Analyst</v>
      </c>
      <c r="D97" s="59">
        <f ca="1">'Department Analyst'!AN4</f>
        <v>7</v>
      </c>
      <c r="E97" s="60">
        <f>'Department Analyst'!AO4</f>
        <v>5019.7299999999996</v>
      </c>
      <c r="F97" s="61">
        <f>'Department Analyst'!AP4</f>
        <v>5561.4</v>
      </c>
      <c r="G97" s="60">
        <f>'Department Analyst'!AQ4</f>
        <v>6103.07</v>
      </c>
      <c r="H97" s="61">
        <f ca="1">'Department Analyst'!AR4</f>
        <v>5373.66</v>
      </c>
      <c r="I97" s="60">
        <f ca="1">'Department Analyst'!AS4</f>
        <v>5966.8950000000004</v>
      </c>
      <c r="J97" s="60">
        <f ca="1">'Department Analyst'!AT4</f>
        <v>6560.13</v>
      </c>
      <c r="K97" s="62">
        <f ca="1">'Department Analyst'!AU4</f>
        <v>7.0507776314662429E-2</v>
      </c>
      <c r="L97" s="62">
        <f ca="1">'Department Analyst'!AV4</f>
        <v>7.2912396159240611E-2</v>
      </c>
      <c r="M97" s="62">
        <f ca="1">'Department Analyst'!AW4</f>
        <v>7.4890178221780346E-2</v>
      </c>
    </row>
    <row r="98" spans="1:13" x14ac:dyDescent="0.35">
      <c r="A98" s="63">
        <v>3</v>
      </c>
      <c r="B98" s="54">
        <v>531</v>
      </c>
      <c r="C98" s="58" t="str">
        <f>'Administrative Analyst II'!AM4</f>
        <v>Administrative Analyst II</v>
      </c>
      <c r="D98" s="59">
        <f ca="1">'Administrative Analyst II'!AN4</f>
        <v>8</v>
      </c>
      <c r="E98" s="60">
        <f>'Administrative Analyst II'!AO4</f>
        <v>6096.13</v>
      </c>
      <c r="F98" s="61">
        <f>'Administrative Analyst II'!AP4</f>
        <v>6753.93</v>
      </c>
      <c r="G98" s="60">
        <f>'Administrative Analyst II'!AQ4</f>
        <v>7411.73</v>
      </c>
      <c r="H98" s="61">
        <f ca="1">'Administrative Analyst II'!AR4</f>
        <v>5651.7049999999999</v>
      </c>
      <c r="I98" s="60">
        <f ca="1">'Administrative Analyst II'!AS4</f>
        <v>6260.8374999999996</v>
      </c>
      <c r="J98" s="60">
        <f ca="1">'Administrative Analyst II'!AT4</f>
        <v>6869.97</v>
      </c>
      <c r="K98" s="62">
        <f ca="1">'Administrative Analyst II'!AU4</f>
        <v>-7.2902808831176502E-2</v>
      </c>
      <c r="L98" s="62">
        <f ca="1">'Administrative Analyst II'!AV4</f>
        <v>-7.3008233724661142E-2</v>
      </c>
      <c r="M98" s="62">
        <f ca="1">'Administrative Analyst II'!AW4</f>
        <v>-7.3094945444585724E-2</v>
      </c>
    </row>
    <row r="99" spans="1:13" x14ac:dyDescent="0.35">
      <c r="A99" s="63">
        <v>127</v>
      </c>
      <c r="B99" s="54">
        <v>534</v>
      </c>
      <c r="C99" s="58" t="str">
        <f>'Integrated Waste Operations Sup'!AM4</f>
        <v>Integrated Waste Operations Supervisor</v>
      </c>
      <c r="D99" s="59">
        <f ca="1">'Integrated Waste Operations Sup'!AN4</f>
        <v>4</v>
      </c>
      <c r="E99" s="60">
        <f>'Integrated Waste Operations Sup'!AO4</f>
        <v>5428.8</v>
      </c>
      <c r="F99" s="61">
        <f>'Integrated Waste Operations Sup'!AP4</f>
        <v>6014.665</v>
      </c>
      <c r="G99" s="60">
        <f>'Integrated Waste Operations Sup'!AQ4</f>
        <v>6600.53</v>
      </c>
      <c r="H99" s="61">
        <f ca="1">'Integrated Waste Operations Sup'!AR4</f>
        <v>5359.0650000000005</v>
      </c>
      <c r="I99" s="60">
        <f ca="1">'Integrated Waste Operations Sup'!AS4</f>
        <v>6289.7824999999993</v>
      </c>
      <c r="J99" s="60">
        <f ca="1">'Integrated Waste Operations Sup'!AT4</f>
        <v>7220.5</v>
      </c>
      <c r="K99" s="62">
        <f ca="1">'Integrated Waste Operations Sup'!AU4</f>
        <v>-1.2845380194518086E-2</v>
      </c>
      <c r="L99" s="62">
        <f ca="1">'Integrated Waste Operations Sup'!AV4</f>
        <v>4.5741117751362692E-2</v>
      </c>
      <c r="M99" s="62">
        <f ca="1">'Integrated Waste Operations Sup'!AW4</f>
        <v>9.3927305837561592E-2</v>
      </c>
    </row>
    <row r="100" spans="1:13" x14ac:dyDescent="0.35">
      <c r="A100" s="63">
        <v>158</v>
      </c>
      <c r="B100" s="54">
        <v>536</v>
      </c>
      <c r="C100" s="58" t="str">
        <f>'Program Supervisor'!AM4</f>
        <v>Program Supervisor</v>
      </c>
      <c r="D100" s="59">
        <f ca="1">'Program Supervisor'!AN4</f>
        <v>1</v>
      </c>
      <c r="E100" s="60">
        <f>'Program Supervisor'!AO4</f>
        <v>5751.2</v>
      </c>
      <c r="F100" s="61">
        <f>'Program Supervisor'!AP4</f>
        <v>6371.7350000000006</v>
      </c>
      <c r="G100" s="60">
        <f>'Program Supervisor'!AQ4</f>
        <v>6992.27</v>
      </c>
      <c r="H100" s="61">
        <f ca="1">'Program Supervisor'!AR4</f>
        <v>7199.29</v>
      </c>
      <c r="I100" s="60">
        <f ca="1">'Program Supervisor'!AS4</f>
        <v>7975.0349999999999</v>
      </c>
      <c r="J100" s="60">
        <f ca="1">'Program Supervisor'!AT4</f>
        <v>8750.7800000000007</v>
      </c>
      <c r="K100" s="62">
        <f ca="1">'Program Supervisor'!AU4</f>
        <v>0.25178919182083748</v>
      </c>
      <c r="L100" s="62">
        <f ca="1">'Program Supervisor'!AV4</f>
        <v>0.2516269116653469</v>
      </c>
      <c r="M100" s="62">
        <f ca="1">'Program Supervisor'!AW4</f>
        <v>0.2514934348931035</v>
      </c>
    </row>
    <row r="101" spans="1:13" x14ac:dyDescent="0.35">
      <c r="A101" s="63">
        <v>120</v>
      </c>
      <c r="B101" s="54">
        <v>538</v>
      </c>
      <c r="C101" s="58" t="str">
        <f>'Human Resources Program Assista'!AM4</f>
        <v>Human Resources Program Assistant II</v>
      </c>
      <c r="D101" s="59">
        <f ca="1">'Human Resources Program Assista'!AN4</f>
        <v>8</v>
      </c>
      <c r="E101" s="60">
        <f>'Human Resources Program Assista'!AO4</f>
        <v>4357.6000000000004</v>
      </c>
      <c r="F101" s="61">
        <f>'Human Resources Program Assista'!AP4</f>
        <v>4825.6000000000004</v>
      </c>
      <c r="G101" s="60">
        <f>'Human Resources Program Assista'!AQ4</f>
        <v>5293.6</v>
      </c>
      <c r="H101" s="61">
        <f ca="1">'Human Resources Program Assista'!AR4</f>
        <v>4214.07</v>
      </c>
      <c r="I101" s="60">
        <f ca="1">'Human Resources Program Assista'!AS4</f>
        <v>4962.79</v>
      </c>
      <c r="J101" s="60">
        <f ca="1">'Human Resources Program Assista'!AT4</f>
        <v>5474.58</v>
      </c>
      <c r="K101" s="62">
        <f ca="1">'Human Resources Program Assista'!AU4</f>
        <v>-3.2937855700385654E-2</v>
      </c>
      <c r="L101" s="62">
        <f ca="1">'Human Resources Program Assista'!AV4</f>
        <v>2.8429625331565012E-2</v>
      </c>
      <c r="M101" s="62">
        <f ca="1">'Human Resources Program Assista'!AW4</f>
        <v>3.4188453982167077E-2</v>
      </c>
    </row>
    <row r="102" spans="1:13" x14ac:dyDescent="0.35">
      <c r="A102" s="63">
        <v>32</v>
      </c>
      <c r="B102" s="54">
        <v>800</v>
      </c>
      <c r="C102" s="58" t="str">
        <f>Captain!AM4</f>
        <v>Captain</v>
      </c>
      <c r="D102" s="59">
        <f ca="1">Captain!AN4</f>
        <v>7</v>
      </c>
      <c r="E102" s="60">
        <f>Captain!AO4</f>
        <v>9391.2000000000007</v>
      </c>
      <c r="F102" s="61">
        <f>Captain!AP4</f>
        <v>10404.334999999999</v>
      </c>
      <c r="G102" s="60">
        <f>Captain!AQ4</f>
        <v>11417.47</v>
      </c>
      <c r="H102" s="61">
        <f ca="1">Captain!AR4</f>
        <v>9807.2000000000007</v>
      </c>
      <c r="I102" s="60">
        <f ca="1">Captain!AS4</f>
        <v>11755.93</v>
      </c>
      <c r="J102" s="60">
        <f ca="1">Captain!AT4</f>
        <v>12924.72</v>
      </c>
      <c r="K102" s="62">
        <f ca="1">Captain!AU4</f>
        <v>4.4296788482834915E-2</v>
      </c>
      <c r="L102" s="62">
        <f ca="1">Captain!AV4</f>
        <v>0.12990690899514501</v>
      </c>
      <c r="M102" s="62">
        <f ca="1">Captain!AW4</f>
        <v>0.13201260874782239</v>
      </c>
    </row>
    <row r="103" spans="1:13" x14ac:dyDescent="0.35">
      <c r="A103" s="63">
        <v>138</v>
      </c>
      <c r="B103" s="54">
        <v>804</v>
      </c>
      <c r="C103" s="58" t="str">
        <f>Lieutenant!AM4</f>
        <v>Lieutenant</v>
      </c>
      <c r="D103" s="59">
        <f ca="1">Lieutenant!AN4</f>
        <v>8</v>
      </c>
      <c r="E103" s="60">
        <f>Lieutenant!AO4</f>
        <v>7673.47</v>
      </c>
      <c r="F103" s="61">
        <f>Lieutenant!AP4</f>
        <v>8498.5349999999999</v>
      </c>
      <c r="G103" s="60">
        <f>Lieutenant!AQ4</f>
        <v>9323.6</v>
      </c>
      <c r="H103" s="61">
        <f ca="1">Lieutenant!AR4</f>
        <v>8631.1149999999998</v>
      </c>
      <c r="I103" s="60">
        <f ca="1">Lieutenant!AS4</f>
        <v>9888.0400000000009</v>
      </c>
      <c r="J103" s="60">
        <f ca="1">Lieutenant!AT4</f>
        <v>11269.865</v>
      </c>
      <c r="K103" s="62">
        <f ca="1">Lieutenant!AU4</f>
        <v>0.12479947142557402</v>
      </c>
      <c r="L103" s="62">
        <f ca="1">Lieutenant!AV4</f>
        <v>0.16349935606548671</v>
      </c>
      <c r="M103" s="62">
        <f ca="1">Lieutenant!AW4</f>
        <v>0.20874608520314042</v>
      </c>
    </row>
    <row r="104" spans="1:13" x14ac:dyDescent="0.35">
      <c r="A104" s="63">
        <v>179</v>
      </c>
      <c r="B104" s="54">
        <v>900</v>
      </c>
      <c r="C104" s="58" t="str">
        <f>'Sheriff Recruit'!AM4</f>
        <v>Sheriff Recruit</v>
      </c>
      <c r="D104" s="59">
        <f ca="1">'Sheriff Recruit'!AN4</f>
        <v>7</v>
      </c>
      <c r="E104" s="60">
        <f>'Sheriff Recruit'!AO4</f>
        <v>3929.47</v>
      </c>
      <c r="F104" s="61">
        <f>'Sheriff Recruit'!AP4</f>
        <v>3929.47</v>
      </c>
      <c r="G104" s="60">
        <f>'Sheriff Recruit'!AQ4</f>
        <v>3929.47</v>
      </c>
      <c r="H104" s="61">
        <f ca="1">'Sheriff Recruit'!AR4</f>
        <v>5080</v>
      </c>
      <c r="I104" s="60">
        <f ca="1">'Sheriff Recruit'!AS4</f>
        <v>5969</v>
      </c>
      <c r="J104" s="60">
        <f ca="1">'Sheriff Recruit'!AT4</f>
        <v>6711.34</v>
      </c>
      <c r="K104" s="62">
        <f ca="1">'Sheriff Recruit'!AU4</f>
        <v>0.29279521156797239</v>
      </c>
      <c r="L104" s="62">
        <f ca="1">'Sheriff Recruit'!AV4</f>
        <v>0.51903437359236748</v>
      </c>
      <c r="M104" s="62">
        <f ca="1">'Sheriff Recruit'!AW4</f>
        <v>0.70795043606389685</v>
      </c>
    </row>
    <row r="105" spans="1:13" x14ac:dyDescent="0.35">
      <c r="A105" s="63">
        <v>73</v>
      </c>
      <c r="B105" s="54">
        <v>904</v>
      </c>
      <c r="C105" s="58" t="str">
        <f>'Deputy Sheriff II'!AM4</f>
        <v>Deputy Sheriff II</v>
      </c>
      <c r="D105" s="59">
        <f ca="1">'Deputy Sheriff II'!AN4</f>
        <v>8</v>
      </c>
      <c r="E105" s="60">
        <f>'Deputy Sheriff II'!AO4</f>
        <v>5326.53</v>
      </c>
      <c r="F105" s="61">
        <f>'Deputy Sheriff II'!AP4</f>
        <v>5902.8649999999998</v>
      </c>
      <c r="G105" s="60">
        <f>'Deputy Sheriff II'!AQ4</f>
        <v>6479.2</v>
      </c>
      <c r="H105" s="61">
        <f ca="1">'Deputy Sheriff II'!AR4</f>
        <v>6147.27</v>
      </c>
      <c r="I105" s="60">
        <f ca="1">'Deputy Sheriff II'!AS4</f>
        <v>6810.2674999999999</v>
      </c>
      <c r="J105" s="60">
        <f ca="1">'Deputy Sheriff II'!AT4</f>
        <v>7473.2649999999994</v>
      </c>
      <c r="K105" s="62">
        <f ca="1">'Deputy Sheriff II'!AU4</f>
        <v>0.15408530506727658</v>
      </c>
      <c r="L105" s="62">
        <f ca="1">'Deputy Sheriff II'!AV4</f>
        <v>0.15372238734919397</v>
      </c>
      <c r="M105" s="62">
        <f ca="1">'Deputy Sheriff II'!AW4</f>
        <v>0.15342403383133707</v>
      </c>
    </row>
    <row r="106" spans="1:13" x14ac:dyDescent="0.35">
      <c r="A106" s="63">
        <v>46</v>
      </c>
      <c r="B106" s="54">
        <v>906</v>
      </c>
      <c r="C106" s="58" t="str">
        <f>Corporal!AM4</f>
        <v>Corporal</v>
      </c>
      <c r="D106" s="59">
        <f ca="1">Corporal!AN4</f>
        <v>2</v>
      </c>
      <c r="E106" s="60">
        <f>Corporal!AO4</f>
        <v>5687.07</v>
      </c>
      <c r="F106" s="61">
        <f>Corporal!AP4</f>
        <v>6298.9349999999995</v>
      </c>
      <c r="G106" s="60">
        <f>Corporal!AQ4</f>
        <v>6910.8</v>
      </c>
      <c r="H106" s="61">
        <f ca="1">Corporal!AR4</f>
        <v>5812.7250000000004</v>
      </c>
      <c r="I106" s="60">
        <f ca="1">Corporal!AS4</f>
        <v>6446.2099999999991</v>
      </c>
      <c r="J106" s="60">
        <f ca="1">Corporal!AT4</f>
        <v>7079.6949999999997</v>
      </c>
      <c r="K106" s="62">
        <f ca="1">Corporal!AU4</f>
        <v>2.209485728151761E-2</v>
      </c>
      <c r="L106" s="62">
        <f ca="1">Corporal!AV4</f>
        <v>2.3380936618650594E-2</v>
      </c>
      <c r="M106" s="62">
        <f ca="1">Corporal!AW4</f>
        <v>2.443928344041213E-2</v>
      </c>
    </row>
    <row r="107" spans="1:13" x14ac:dyDescent="0.35">
      <c r="A107" s="63">
        <v>177</v>
      </c>
      <c r="B107" s="54">
        <v>912</v>
      </c>
      <c r="C107" s="58" t="str">
        <f>Sergeant!AM4</f>
        <v>Sergeant</v>
      </c>
      <c r="D107" s="59">
        <f ca="1">Sergeant!AN4</f>
        <v>8</v>
      </c>
      <c r="E107" s="60">
        <f>Sergeant!AO4</f>
        <v>6460.13</v>
      </c>
      <c r="F107" s="61">
        <f>Sergeant!AP4</f>
        <v>7157.8</v>
      </c>
      <c r="G107" s="60">
        <f>Sergeant!AQ4</f>
        <v>7855.47</v>
      </c>
      <c r="H107" s="61">
        <f ca="1">Sergeant!AR4</f>
        <v>7177.73</v>
      </c>
      <c r="I107" s="60">
        <f ca="1">Sergeant!AS4</f>
        <v>7951.2325000000001</v>
      </c>
      <c r="J107" s="60">
        <f ca="1">Sergeant!AT4</f>
        <v>8724.7350000000006</v>
      </c>
      <c r="K107" s="62">
        <f ca="1">Sergeant!AU4</f>
        <v>0.11108135594794533</v>
      </c>
      <c r="L107" s="62">
        <f ca="1">Sergeant!AV4</f>
        <v>0.1108486546145464</v>
      </c>
      <c r="M107" s="62">
        <f ca="1">Sergeant!AW4</f>
        <v>0.11065728721515078</v>
      </c>
    </row>
    <row r="108" spans="1:13" x14ac:dyDescent="0.35">
      <c r="A108" s="63">
        <v>85</v>
      </c>
      <c r="B108" s="54">
        <v>914</v>
      </c>
      <c r="C108" s="58" t="str">
        <f>'District Attorney Investigator '!AM4</f>
        <v>District Attorney Investigator II</v>
      </c>
      <c r="D108" s="59">
        <f ca="1">'District Attorney Investigator '!AN4</f>
        <v>8</v>
      </c>
      <c r="E108" s="60">
        <f>'District Attorney Investigator '!AO4</f>
        <v>8158.8</v>
      </c>
      <c r="F108" s="61">
        <f>'District Attorney Investigator '!AP4</f>
        <v>9036.7350000000006</v>
      </c>
      <c r="G108" s="60">
        <f>'District Attorney Investigator '!AQ4</f>
        <v>9914.67</v>
      </c>
      <c r="H108" s="61">
        <f ca="1">'District Attorney Investigator '!AR4</f>
        <v>7089.72</v>
      </c>
      <c r="I108" s="60">
        <f ca="1">'District Attorney Investigator '!AS4</f>
        <v>7853.7375000000002</v>
      </c>
      <c r="J108" s="60">
        <f ca="1">'District Attorney Investigator '!AT4</f>
        <v>8617.755000000001</v>
      </c>
      <c r="K108" s="62">
        <f ca="1">'District Attorney Investigator '!AU4</f>
        <v>-0.1310339755846448</v>
      </c>
      <c r="L108" s="62">
        <f ca="1">'District Attorney Investigator '!AV4</f>
        <v>-0.13090983635129283</v>
      </c>
      <c r="M108" s="62">
        <f ca="1">'District Attorney Investigator '!AW4</f>
        <v>-0.13080768195007997</v>
      </c>
    </row>
    <row r="109" spans="1:13" x14ac:dyDescent="0.35">
      <c r="A109" s="89">
        <v>2</v>
      </c>
      <c r="B109" s="90">
        <v>7190</v>
      </c>
      <c r="C109" s="91" t="str">
        <f>'Accounting Technician II'!AM4</f>
        <v>Accounting Technician II</v>
      </c>
      <c r="D109" s="92">
        <f ca="1">'Accounting Technician II'!AN4</f>
        <v>8</v>
      </c>
      <c r="E109" s="93">
        <f>'Accounting Technician II'!AO4</f>
        <v>3184.13</v>
      </c>
      <c r="F109" s="94">
        <f>'Accounting Technician II'!AP4</f>
        <v>3524.73</v>
      </c>
      <c r="G109" s="93">
        <f>'Accounting Technician II'!AQ4</f>
        <v>3865.33</v>
      </c>
      <c r="H109" s="94">
        <f ca="1">'Accounting Technician II'!AR4</f>
        <v>3848.8649999999998</v>
      </c>
      <c r="I109" s="93">
        <f ca="1">'Accounting Technician II'!AS4</f>
        <v>4264</v>
      </c>
      <c r="J109" s="93">
        <f ca="1">'Accounting Technician II'!AT4</f>
        <v>4679.1350000000002</v>
      </c>
      <c r="K109" s="95">
        <f ca="1">'Accounting Technician II'!AU4</f>
        <v>0.20876503157848436</v>
      </c>
      <c r="L109" s="95">
        <f ca="1">'Accounting Technician II'!AV4</f>
        <v>0.20973805085779618</v>
      </c>
      <c r="M109" s="95">
        <f ca="1">'Accounting Technician II'!AW4</f>
        <v>0.21053959170368386</v>
      </c>
    </row>
    <row r="110" spans="1:13" x14ac:dyDescent="0.35">
      <c r="A110" s="89">
        <v>7</v>
      </c>
      <c r="B110" s="90">
        <v>7785</v>
      </c>
      <c r="C110" s="91" t="str">
        <f>'Administrative Services Officer'!AM4</f>
        <v>Administrative Services Officer II</v>
      </c>
      <c r="D110" s="92">
        <f ca="1">'Administrative Services Officer'!AN4</f>
        <v>6</v>
      </c>
      <c r="E110" s="93">
        <f>'Administrative Services Officer'!AO4</f>
        <v>4142.67</v>
      </c>
      <c r="F110" s="94">
        <f>'Administrative Services Officer'!AP4</f>
        <v>4591.6000000000004</v>
      </c>
      <c r="G110" s="93">
        <f>'Administrative Services Officer'!AQ4</f>
        <v>5040.53</v>
      </c>
      <c r="H110" s="94">
        <f ca="1">'Administrative Services Officer'!AR4</f>
        <v>4302.1350000000002</v>
      </c>
      <c r="I110" s="93">
        <f ca="1">'Administrative Services Officer'!AS4</f>
        <v>4765.3675000000003</v>
      </c>
      <c r="J110" s="93">
        <f ca="1">'Administrative Services Officer'!AT4</f>
        <v>5228.6000000000004</v>
      </c>
      <c r="K110" s="95">
        <f ca="1">'Administrative Services Officer'!AU4</f>
        <v>3.8493290558987425E-2</v>
      </c>
      <c r="L110" s="95">
        <f ca="1">'Administrative Services Officer'!AV4</f>
        <v>3.7844651102012294E-2</v>
      </c>
      <c r="M110" s="95">
        <f ca="1">'Administrative Services Officer'!AW4</f>
        <v>3.7311552554989413E-2</v>
      </c>
    </row>
    <row r="111" spans="1:13" x14ac:dyDescent="0.35">
      <c r="A111" s="89">
        <v>8</v>
      </c>
      <c r="B111" s="90">
        <v>7732</v>
      </c>
      <c r="C111" s="91" t="str">
        <f>'AG Biologist Weights &amp; MSRS'!AM4</f>
        <v>AG Biologist Weights &amp; MSRS Inspector II</v>
      </c>
      <c r="D111" s="92">
        <f ca="1">'AG Biologist Weights &amp; MSRS'!AN4</f>
        <v>8</v>
      </c>
      <c r="E111" s="93">
        <f>'AG Biologist Weights &amp; MSRS'!AO4</f>
        <v>4040.4</v>
      </c>
      <c r="F111" s="94">
        <f>'AG Biologist Weights &amp; MSRS'!AP4</f>
        <v>4474.6000000000004</v>
      </c>
      <c r="G111" s="93">
        <f>'AG Biologist Weights &amp; MSRS'!AQ4</f>
        <v>4908.8</v>
      </c>
      <c r="H111" s="94">
        <f ca="1">'AG Biologist Weights &amp; MSRS'!AR4</f>
        <v>4694.835</v>
      </c>
      <c r="I111" s="93">
        <f ca="1">'AG Biologist Weights &amp; MSRS'!AS4</f>
        <v>5354.4</v>
      </c>
      <c r="J111" s="93">
        <f ca="1">'AG Biologist Weights &amp; MSRS'!AT4</f>
        <v>5876.01</v>
      </c>
      <c r="K111" s="95">
        <f ca="1">'AG Biologist Weights &amp; MSRS'!AU4</f>
        <v>0.16197282447282446</v>
      </c>
      <c r="L111" s="95">
        <f ca="1">'AG Biologist Weights &amp; MSRS'!AV4</f>
        <v>0.19662092701023548</v>
      </c>
      <c r="M111" s="95">
        <f ca="1">'AG Biologist Weights &amp; MSRS'!AW4</f>
        <v>0.19703593546284215</v>
      </c>
    </row>
    <row r="112" spans="1:13" x14ac:dyDescent="0.35">
      <c r="A112" s="89">
        <v>10</v>
      </c>
      <c r="B112" s="90">
        <v>7225</v>
      </c>
      <c r="C112" s="91" t="str">
        <f>'AG Weights Measures Technician'!AM4</f>
        <v>AG Weights/Measures Technician</v>
      </c>
      <c r="D112" s="92">
        <f ca="1">'AG Weights Measures Technician'!AN4</f>
        <v>7</v>
      </c>
      <c r="E112" s="93">
        <f>'AG Weights Measures Technician'!AO4</f>
        <v>3343.6</v>
      </c>
      <c r="F112" s="94">
        <f>'AG Weights Measures Technician'!AP4</f>
        <v>3705</v>
      </c>
      <c r="G112" s="93">
        <f>'AG Weights Measures Technician'!AQ4</f>
        <v>4066.4</v>
      </c>
      <c r="H112" s="94">
        <f ca="1">'AG Weights Measures Technician'!AR4</f>
        <v>3251.71</v>
      </c>
      <c r="I112" s="93">
        <f ca="1">'AG Weights Measures Technician'!AS4</f>
        <v>3602.0950000000003</v>
      </c>
      <c r="J112" s="93">
        <f ca="1">'AG Weights Measures Technician'!AT4</f>
        <v>3952.48</v>
      </c>
      <c r="K112" s="95">
        <f ca="1">'AG Weights Measures Technician'!AU4</f>
        <v>-2.7482354348606242E-2</v>
      </c>
      <c r="L112" s="95">
        <f ca="1">'AG Weights Measures Technician'!AV4</f>
        <v>-2.7774628879892016E-2</v>
      </c>
      <c r="M112" s="95">
        <f ca="1">'AG Weights Measures Technician'!AW4</f>
        <v>-2.8014951800118038E-2</v>
      </c>
    </row>
    <row r="113" spans="1:13" x14ac:dyDescent="0.35">
      <c r="A113" s="89">
        <v>11</v>
      </c>
      <c r="B113" s="90">
        <v>7751</v>
      </c>
      <c r="C113" s="91" t="str">
        <f>'Air Pollution Control Specialis'!AM4</f>
        <v>Air Pollution Control Specialist II</v>
      </c>
      <c r="D113" s="92">
        <f ca="1">'Air Pollution Control Specialis'!AN4</f>
        <v>4</v>
      </c>
      <c r="E113" s="93">
        <f>'Air Pollution Control Specialis'!AO4</f>
        <v>4756.2700000000004</v>
      </c>
      <c r="F113" s="94">
        <f>'Air Pollution Control Specialis'!AP4</f>
        <v>5266.7350000000006</v>
      </c>
      <c r="G113" s="93">
        <f>'Air Pollution Control Specialis'!AQ4</f>
        <v>5777.2</v>
      </c>
      <c r="H113" s="94">
        <f ca="1">'Air Pollution Control Specialis'!AR4</f>
        <v>5358.07</v>
      </c>
      <c r="I113" s="93">
        <f ca="1">'Air Pollution Control Specialis'!AS4</f>
        <v>5935.21</v>
      </c>
      <c r="J113" s="93">
        <f ca="1">'Air Pollution Control Specialis'!AT4</f>
        <v>6512.35</v>
      </c>
      <c r="K113" s="95">
        <f ca="1">'Air Pollution Control Specialis'!AU4</f>
        <v>0.12652772025137327</v>
      </c>
      <c r="L113" s="95">
        <f ca="1">'Air Pollution Control Specialis'!AV4</f>
        <v>0.12692398611283839</v>
      </c>
      <c r="M113" s="95">
        <f ca="1">'Air Pollution Control Specialis'!AW4</f>
        <v>0.12725022502250227</v>
      </c>
    </row>
    <row r="114" spans="1:13" s="97" customFormat="1" x14ac:dyDescent="0.35">
      <c r="A114" s="96">
        <v>14</v>
      </c>
      <c r="B114" s="97">
        <v>10102</v>
      </c>
      <c r="C114" s="98" t="str">
        <f>'Animal Services Officer II'!AM4</f>
        <v>Animal Services Officer II</v>
      </c>
      <c r="D114" s="99">
        <f ca="1">'Animal Services Officer II'!AN4</f>
        <v>8</v>
      </c>
      <c r="E114" s="100">
        <f>'Animal Services Officer II'!AO4</f>
        <v>3428.53</v>
      </c>
      <c r="F114" s="101">
        <f>'Animal Services Officer II'!AP4</f>
        <v>3796.8649999999998</v>
      </c>
      <c r="G114" s="100">
        <f>'Animal Services Officer II'!AQ4</f>
        <v>4165.2</v>
      </c>
      <c r="H114" s="101">
        <f ca="1">'Animal Services Officer II'!AR4</f>
        <v>3606.54</v>
      </c>
      <c r="I114" s="100">
        <f ca="1">'Animal Services Officer II'!AS4</f>
        <v>3995.5349999999999</v>
      </c>
      <c r="J114" s="100">
        <f ca="1">'Animal Services Officer II'!AT4</f>
        <v>4384.5300000000007</v>
      </c>
      <c r="K114" s="102">
        <f ca="1">'Animal Services Officer II'!AU4</f>
        <v>5.1920210702545821E-2</v>
      </c>
      <c r="L114" s="102">
        <f ca="1">'Animal Services Officer II'!AV4</f>
        <v>5.2324746863530835E-2</v>
      </c>
      <c r="M114" s="102">
        <f ca="1">'Animal Services Officer II'!AW4</f>
        <v>5.2657735522904314E-2</v>
      </c>
    </row>
    <row r="115" spans="1:13" x14ac:dyDescent="0.35">
      <c r="A115" s="89">
        <v>16</v>
      </c>
      <c r="B115" s="90">
        <v>7455</v>
      </c>
      <c r="C115" s="91" t="str">
        <f>'Appraiser II'!AM4</f>
        <v>Appraiser II</v>
      </c>
      <c r="D115" s="92">
        <f ca="1">'Appraiser II'!AN4</f>
        <v>8</v>
      </c>
      <c r="E115" s="93">
        <f>'Appraiser II'!AO4</f>
        <v>4244.93</v>
      </c>
      <c r="F115" s="94">
        <f>'Appraiser II'!AP4</f>
        <v>4705.13</v>
      </c>
      <c r="G115" s="93">
        <f>'Appraiser II'!AQ4</f>
        <v>5165.33</v>
      </c>
      <c r="H115" s="94">
        <f ca="1">'Appraiser II'!AR4</f>
        <v>4845.2</v>
      </c>
      <c r="I115" s="93">
        <f ca="1">'Appraiser II'!AS4</f>
        <v>5367.6975000000002</v>
      </c>
      <c r="J115" s="93">
        <f ca="1">'Appraiser II'!AT4</f>
        <v>5890.1949999999997</v>
      </c>
      <c r="K115" s="95">
        <f ca="1">'Appraiser II'!AU4</f>
        <v>0.14140869225169772</v>
      </c>
      <c r="L115" s="95">
        <f ca="1">'Appraiser II'!AV4</f>
        <v>0.14081810704486375</v>
      </c>
      <c r="M115" s="95">
        <f ca="1">'Appraiser II'!AW4</f>
        <v>0.1403327570552122</v>
      </c>
    </row>
    <row r="116" spans="1:13" x14ac:dyDescent="0.35">
      <c r="A116" s="89">
        <v>17</v>
      </c>
      <c r="B116" s="90">
        <v>7065</v>
      </c>
      <c r="C116" s="91" t="str">
        <f>'Assessment Analyst II'!AM4</f>
        <v>Assessment Analyst II</v>
      </c>
      <c r="D116" s="92">
        <f ca="1">'Assessment Analyst II'!AN4</f>
        <v>5</v>
      </c>
      <c r="E116" s="93">
        <f>'Assessment Analyst II'!AO4</f>
        <v>5219.07</v>
      </c>
      <c r="F116" s="94">
        <f>'Assessment Analyst II'!AP4</f>
        <v>5782.4</v>
      </c>
      <c r="G116" s="93">
        <f>'Assessment Analyst II'!AQ4</f>
        <v>6345.73</v>
      </c>
      <c r="H116" s="94">
        <f ca="1">'Assessment Analyst II'!AR4</f>
        <v>3924.71</v>
      </c>
      <c r="I116" s="93">
        <f ca="1">'Assessment Analyst II'!AS4</f>
        <v>4357.99</v>
      </c>
      <c r="J116" s="93">
        <f ca="1">'Assessment Analyst II'!AT4</f>
        <v>4791.2700000000004</v>
      </c>
      <c r="K116" s="95">
        <f ca="1">'Assessment Analyst II'!AU4</f>
        <v>-0.24800587077774383</v>
      </c>
      <c r="L116" s="95">
        <f ca="1">'Assessment Analyst II'!AV4</f>
        <v>-0.2463354316546762</v>
      </c>
      <c r="M116" s="95">
        <f ca="1">'Assessment Analyst II'!AW4</f>
        <v>-0.24496157258502949</v>
      </c>
    </row>
    <row r="117" spans="1:13" x14ac:dyDescent="0.35">
      <c r="A117" s="89">
        <v>18</v>
      </c>
      <c r="B117" s="90">
        <v>7811</v>
      </c>
      <c r="C117" s="91" t="str">
        <f>'Assessment Technician II'!AM4</f>
        <v>Assessment Technician II</v>
      </c>
      <c r="D117" s="92">
        <f ca="1">'Assessment Technician II'!AN4</f>
        <v>8</v>
      </c>
      <c r="E117" s="93">
        <f>'Assessment Technician II'!AO4</f>
        <v>3664.27</v>
      </c>
      <c r="F117" s="94">
        <f>'Assessment Technician II'!AP4</f>
        <v>4060.335</v>
      </c>
      <c r="G117" s="93">
        <f>'Assessment Technician II'!AQ4</f>
        <v>4456.3999999999996</v>
      </c>
      <c r="H117" s="94">
        <f ca="1">'Assessment Technician II'!AR4</f>
        <v>3531.0550000000003</v>
      </c>
      <c r="I117" s="93">
        <f ca="1">'Assessment Technician II'!AS4</f>
        <v>3916.06</v>
      </c>
      <c r="J117" s="93">
        <f ca="1">'Assessment Technician II'!AT4</f>
        <v>4301.0649999999996</v>
      </c>
      <c r="K117" s="95">
        <f ca="1">'Assessment Technician II'!AU4</f>
        <v>-3.6355126669159077E-2</v>
      </c>
      <c r="L117" s="95">
        <f ca="1">'Assessment Technician II'!AV4</f>
        <v>-3.553278239357105E-2</v>
      </c>
      <c r="M117" s="95">
        <f ca="1">'Assessment Technician II'!AW4</f>
        <v>-3.4856610717170833E-2</v>
      </c>
    </row>
    <row r="118" spans="1:13" x14ac:dyDescent="0.35">
      <c r="A118" s="89">
        <v>29</v>
      </c>
      <c r="B118" s="90">
        <v>7435</v>
      </c>
      <c r="C118" s="91" t="str">
        <f>'Building Inspector II'!AM4</f>
        <v>Building Inspector II</v>
      </c>
      <c r="D118" s="92">
        <f ca="1">'Building Inspector II'!AN4</f>
        <v>8</v>
      </c>
      <c r="E118" s="93">
        <f>'Building Inspector II'!AO4</f>
        <v>4321.2</v>
      </c>
      <c r="F118" s="94">
        <f>'Building Inspector II'!AP4</f>
        <v>4788.335</v>
      </c>
      <c r="G118" s="93">
        <f>'Building Inspector II'!AQ4</f>
        <v>5255.47</v>
      </c>
      <c r="H118" s="94">
        <f ca="1">'Building Inspector II'!AR4</f>
        <v>5432.6750000000002</v>
      </c>
      <c r="I118" s="93">
        <f ca="1">'Building Inspector II'!AS4</f>
        <v>6025.3824999999997</v>
      </c>
      <c r="J118" s="93">
        <f ca="1">'Building Inspector II'!AT4</f>
        <v>6630.6049999999996</v>
      </c>
      <c r="K118" s="95">
        <f ca="1">'Building Inspector II'!AU4</f>
        <v>0.2572144311765252</v>
      </c>
      <c r="L118" s="95">
        <f ca="1">'Building Inspector II'!AV4</f>
        <v>0.25834606392409887</v>
      </c>
      <c r="M118" s="95">
        <f ca="1">'Building Inspector II'!AW4</f>
        <v>0.26165785362679261</v>
      </c>
    </row>
    <row r="119" spans="1:13" x14ac:dyDescent="0.35">
      <c r="A119" s="89">
        <v>31</v>
      </c>
      <c r="B119" s="90">
        <v>7794</v>
      </c>
      <c r="C119" s="91" t="str">
        <f>'Business Analyst II'!AM4</f>
        <v>Business Analyst II</v>
      </c>
      <c r="D119" s="92">
        <f ca="1">'Business Analyst II'!AN4</f>
        <v>6</v>
      </c>
      <c r="E119" s="93">
        <f>'Business Analyst II'!AO4</f>
        <v>5229.47</v>
      </c>
      <c r="F119" s="94">
        <f>'Business Analyst II'!AP4</f>
        <v>5791.9349999999995</v>
      </c>
      <c r="G119" s="93">
        <f>'Business Analyst II'!AQ4</f>
        <v>6354.4</v>
      </c>
      <c r="H119" s="94">
        <f ca="1">'Business Analyst II'!AR4</f>
        <v>6777.1949999999997</v>
      </c>
      <c r="I119" s="93">
        <f ca="1">'Business Analyst II'!AS4</f>
        <v>7507.66</v>
      </c>
      <c r="J119" s="93">
        <f ca="1">'Business Analyst II'!AT4</f>
        <v>8347.8549999999996</v>
      </c>
      <c r="K119" s="95">
        <f ca="1">'Business Analyst II'!AU4</f>
        <v>0.2959621147076088</v>
      </c>
      <c r="L119" s="95">
        <f ca="1">'Business Analyst II'!AV4</f>
        <v>0.29622656331605945</v>
      </c>
      <c r="M119" s="95">
        <f ca="1">'Business Analyst II'!AW4</f>
        <v>0.31371254563766837</v>
      </c>
    </row>
    <row r="120" spans="1:13" x14ac:dyDescent="0.35">
      <c r="A120" s="89">
        <v>33</v>
      </c>
      <c r="B120" s="90">
        <v>7788</v>
      </c>
      <c r="C120" s="91" t="str">
        <f>'Case Manager II'!AM4</f>
        <v>Case Manager II</v>
      </c>
      <c r="D120" s="92">
        <f ca="1">'Case Manager II'!AN4</f>
        <v>8</v>
      </c>
      <c r="E120" s="93">
        <f>'Case Manager II'!AO4</f>
        <v>4893.2</v>
      </c>
      <c r="F120" s="94">
        <f>'Case Manager II'!AP4</f>
        <v>5421.8649999999998</v>
      </c>
      <c r="G120" s="93">
        <f>'Case Manager II'!AQ4</f>
        <v>5950.53</v>
      </c>
      <c r="H120" s="94">
        <f ca="1">'Case Manager II'!AR4</f>
        <v>4149.7049999999999</v>
      </c>
      <c r="I120" s="93">
        <f ca="1">'Case Manager II'!AS4</f>
        <v>4596.8425000000007</v>
      </c>
      <c r="J120" s="93">
        <f ca="1">'Case Manager II'!AT4</f>
        <v>5043.9799999999996</v>
      </c>
      <c r="K120" s="95">
        <f ca="1">'Case Manager II'!AU4</f>
        <v>-0.15194453527344065</v>
      </c>
      <c r="L120" s="95">
        <f ca="1">'Case Manager II'!AV4</f>
        <v>-0.15216581379285521</v>
      </c>
      <c r="M120" s="95">
        <f ca="1">'Case Manager II'!AW4</f>
        <v>-0.15234777406382294</v>
      </c>
    </row>
    <row r="121" spans="1:13" x14ac:dyDescent="0.35">
      <c r="A121" s="89">
        <v>38</v>
      </c>
      <c r="B121" s="90">
        <v>7075</v>
      </c>
      <c r="C121" s="91" t="str">
        <f>'Clerical Assistant III'!AM4</f>
        <v>Clerical Assistant III</v>
      </c>
      <c r="D121" s="92">
        <f ca="1">'Clerical Assistant III'!AN4</f>
        <v>8</v>
      </c>
      <c r="E121" s="93">
        <f>'Clerical Assistant III'!AO4</f>
        <v>2736.93</v>
      </c>
      <c r="F121" s="94">
        <f>'Clerical Assistant III'!AP4</f>
        <v>3029.8649999999998</v>
      </c>
      <c r="G121" s="93">
        <f>'Clerical Assistant III'!AQ4</f>
        <v>3322.8</v>
      </c>
      <c r="H121" s="94">
        <f ca="1">'Clerical Assistant III'!AR4</f>
        <v>2898.2249999999999</v>
      </c>
      <c r="I121" s="93">
        <f ca="1">'Clerical Assistant III'!AS4</f>
        <v>3210.5124999999998</v>
      </c>
      <c r="J121" s="93">
        <f ca="1">'Clerical Assistant III'!AT4</f>
        <v>3544.5699999999997</v>
      </c>
      <c r="K121" s="95">
        <f ca="1">'Clerical Assistant III'!AU4</f>
        <v>5.8932818888316474E-2</v>
      </c>
      <c r="L121" s="95">
        <f ca="1">'Clerical Assistant III'!AV4</f>
        <v>5.9622293402511239E-2</v>
      </c>
      <c r="M121" s="95">
        <f ca="1">'Clerical Assistant III'!AW4</f>
        <v>6.6741904417960685E-2</v>
      </c>
    </row>
    <row r="122" spans="1:13" x14ac:dyDescent="0.35">
      <c r="A122" s="89">
        <v>40</v>
      </c>
      <c r="B122" s="90">
        <v>7680</v>
      </c>
      <c r="C122" s="91" t="str">
        <f>'Clinical Nurse II'!AM4</f>
        <v>Clinical Nurse II</v>
      </c>
      <c r="D122" s="92">
        <f ca="1">'Clinical Nurse II'!AN4</f>
        <v>7</v>
      </c>
      <c r="E122" s="93">
        <f>'Clinical Nurse II'!AO4</f>
        <v>5716.53</v>
      </c>
      <c r="F122" s="94">
        <f>'Clinical Nurse II'!AP4</f>
        <v>6334.4650000000001</v>
      </c>
      <c r="G122" s="93">
        <f>'Clinical Nurse II'!AQ4</f>
        <v>6952.4</v>
      </c>
      <c r="H122" s="94">
        <f ca="1">'Clinical Nurse II'!AR4</f>
        <v>6527.49</v>
      </c>
      <c r="I122" s="93">
        <f ca="1">'Clinical Nurse II'!AS4</f>
        <v>7248.1049999999996</v>
      </c>
      <c r="J122" s="93">
        <f ca="1">'Clinical Nurse II'!AT4</f>
        <v>7968.72</v>
      </c>
      <c r="K122" s="95">
        <f ca="1">'Clinical Nurse II'!AU4</f>
        <v>0.1418622835881207</v>
      </c>
      <c r="L122" s="95">
        <f ca="1">'Clinical Nurse II'!AV4</f>
        <v>0.14423317517738266</v>
      </c>
      <c r="M122" s="95">
        <f ca="1">'Clinical Nurse II'!AW4</f>
        <v>0.14618261319832015</v>
      </c>
    </row>
    <row r="123" spans="1:13" x14ac:dyDescent="0.35">
      <c r="A123" s="89">
        <v>41</v>
      </c>
      <c r="B123" s="90">
        <v>7790</v>
      </c>
      <c r="C123" s="91" t="str">
        <f>'Clinician II'!AM4</f>
        <v>Clinician II</v>
      </c>
      <c r="D123" s="92">
        <f ca="1">'Clinician II'!AN4</f>
        <v>6</v>
      </c>
      <c r="E123" s="93">
        <f>'Clinician II'!AO4</f>
        <v>5517.2</v>
      </c>
      <c r="F123" s="94">
        <f>'Clinician II'!AP4</f>
        <v>6113.4650000000001</v>
      </c>
      <c r="G123" s="93">
        <f>'Clinician II'!AQ4</f>
        <v>6709.73</v>
      </c>
      <c r="H123" s="94">
        <f ca="1">'Clinician II'!AR4</f>
        <v>5939.1949999999997</v>
      </c>
      <c r="I123" s="93">
        <f ca="1">'Clinician II'!AS4</f>
        <v>6579.0475000000006</v>
      </c>
      <c r="J123" s="93">
        <f ca="1">'Clinician II'!AT4</f>
        <v>7218.9</v>
      </c>
      <c r="K123" s="95">
        <f ca="1">'Clinician II'!AU4</f>
        <v>7.6487167403755496E-2</v>
      </c>
      <c r="L123" s="95">
        <f ca="1">'Clinician II'!AV4</f>
        <v>7.6156893022206074E-2</v>
      </c>
      <c r="M123" s="95">
        <f ca="1">'Clinician II'!AW4</f>
        <v>7.5885318783319056E-2</v>
      </c>
    </row>
    <row r="124" spans="1:13" x14ac:dyDescent="0.35">
      <c r="A124" s="89">
        <v>42</v>
      </c>
      <c r="B124" s="90">
        <v>7540</v>
      </c>
      <c r="C124" s="91" t="str">
        <f>'Code Enforcement Officer'!AM4</f>
        <v>Code Enforcement Officer</v>
      </c>
      <c r="D124" s="92">
        <f ca="1">'Code Enforcement Officer'!AN4</f>
        <v>8</v>
      </c>
      <c r="E124" s="93">
        <f>'Code Enforcement Officer'!AO4</f>
        <v>4634.93</v>
      </c>
      <c r="F124" s="94">
        <f>'Code Enforcement Officer'!AP4</f>
        <v>5135</v>
      </c>
      <c r="G124" s="93">
        <f>'Code Enforcement Officer'!AQ4</f>
        <v>5635.07</v>
      </c>
      <c r="H124" s="94">
        <f ca="1">'Code Enforcement Officer'!AR4</f>
        <v>5050.93</v>
      </c>
      <c r="I124" s="93">
        <f ca="1">'Code Enforcement Officer'!AS4</f>
        <v>5595.1975000000002</v>
      </c>
      <c r="J124" s="93">
        <f ca="1">'Code Enforcement Officer'!AT4</f>
        <v>6139.4650000000001</v>
      </c>
      <c r="K124" s="95">
        <f ca="1">'Code Enforcement Officer'!AU4</f>
        <v>8.9753243306802899E-2</v>
      </c>
      <c r="L124" s="95">
        <f ca="1">'Code Enforcement Officer'!AV4</f>
        <v>8.9619766309639859E-2</v>
      </c>
      <c r="M124" s="95">
        <f ca="1">'Code Enforcement Officer'!AW4</f>
        <v>8.9509979467868206E-2</v>
      </c>
    </row>
    <row r="125" spans="1:13" x14ac:dyDescent="0.35">
      <c r="A125" s="89">
        <v>43</v>
      </c>
      <c r="B125" s="90">
        <v>7739</v>
      </c>
      <c r="C125" s="91" t="str">
        <f>'Community Health Assistant II'!AM4</f>
        <v>Community Health Assistant II</v>
      </c>
      <c r="D125" s="92">
        <f ca="1">'Community Health Assistant II'!AN4</f>
        <v>7</v>
      </c>
      <c r="E125" s="93">
        <f>'Community Health Assistant II'!AO4</f>
        <v>3783.87</v>
      </c>
      <c r="F125" s="94">
        <f>'Community Health Assistant II'!AP4</f>
        <v>4194.67</v>
      </c>
      <c r="G125" s="93">
        <f>'Community Health Assistant II'!AQ4</f>
        <v>4605.47</v>
      </c>
      <c r="H125" s="94">
        <f ca="1">'Community Health Assistant II'!AR4</f>
        <v>3267.79</v>
      </c>
      <c r="I125" s="93">
        <f ca="1">'Community Health Assistant II'!AS4</f>
        <v>3619.9049999999997</v>
      </c>
      <c r="J125" s="93">
        <f ca="1">'Community Health Assistant II'!AT4</f>
        <v>3972.02</v>
      </c>
      <c r="K125" s="95">
        <f ca="1">'Community Health Assistant II'!AU4</f>
        <v>-0.13638946369722005</v>
      </c>
      <c r="L125" s="95">
        <f ca="1">'Community Health Assistant II'!AV4</f>
        <v>-0.1370226978522745</v>
      </c>
      <c r="M125" s="95">
        <f ca="1">'Community Health Assistant II'!AW4</f>
        <v>-0.13754296521310538</v>
      </c>
    </row>
    <row r="126" spans="1:13" x14ac:dyDescent="0.35">
      <c r="A126" s="89">
        <v>44</v>
      </c>
      <c r="B126" s="90">
        <v>7145</v>
      </c>
      <c r="C126" s="91" t="str">
        <f>'Community Service Liaison'!AM4</f>
        <v>Community Service Liaison</v>
      </c>
      <c r="D126" s="92">
        <f ca="1">'Community Service Liaison'!AN4</f>
        <v>5</v>
      </c>
      <c r="E126" s="93">
        <f>'Community Service Liaison'!AO4</f>
        <v>3016</v>
      </c>
      <c r="F126" s="94">
        <f>'Community Service Liaison'!AP4</f>
        <v>3339.2650000000003</v>
      </c>
      <c r="G126" s="93">
        <f>'Community Service Liaison'!AQ4</f>
        <v>3662.53</v>
      </c>
      <c r="H126" s="94">
        <f ca="1">'Community Service Liaison'!AR4</f>
        <v>3494.09</v>
      </c>
      <c r="I126" s="93">
        <f ca="1">'Community Service Liaison'!AS4</f>
        <v>3879.8250000000003</v>
      </c>
      <c r="J126" s="93">
        <f ca="1">'Community Service Liaison'!AT4</f>
        <v>4265.5600000000004</v>
      </c>
      <c r="K126" s="95">
        <f ca="1">'Community Service Liaison'!AU4</f>
        <v>0.15851790450928394</v>
      </c>
      <c r="L126" s="95">
        <f ca="1">'Community Service Liaison'!AV4</f>
        <v>0.16187993465627915</v>
      </c>
      <c r="M126" s="95">
        <f ca="1">'Community Service Liaison'!AW4</f>
        <v>0.16464848069503879</v>
      </c>
    </row>
    <row r="127" spans="1:13" x14ac:dyDescent="0.35">
      <c r="A127" s="89">
        <v>72</v>
      </c>
      <c r="B127" s="90">
        <v>7717</v>
      </c>
      <c r="C127" s="91" t="str">
        <f>'Deputy Public Guardian II'!AM4</f>
        <v>Deputy Public Guardian II</v>
      </c>
      <c r="D127" s="92">
        <f ca="1">'Deputy Public Guardian II'!AN4</f>
        <v>7</v>
      </c>
      <c r="E127" s="93">
        <f>'Deputy Public Guardian II'!AO4</f>
        <v>5399.33</v>
      </c>
      <c r="F127" s="94">
        <f>'Deputy Public Guardian II'!AP4</f>
        <v>5983.4650000000001</v>
      </c>
      <c r="G127" s="93">
        <f>'Deputy Public Guardian II'!AQ4</f>
        <v>6567.6</v>
      </c>
      <c r="H127" s="94">
        <f ca="1">'Deputy Public Guardian II'!AR4</f>
        <v>4672.9799999999996</v>
      </c>
      <c r="I127" s="93">
        <f ca="1">'Deputy Public Guardian II'!AS4</f>
        <v>5211.5</v>
      </c>
      <c r="J127" s="93">
        <f ca="1">'Deputy Public Guardian II'!AT4</f>
        <v>5780.04</v>
      </c>
      <c r="K127" s="95">
        <f ca="1">'Deputy Public Guardian II'!AU4</f>
        <v>-0.13452595044199933</v>
      </c>
      <c r="L127" s="95">
        <f ca="1">'Deputy Public Guardian II'!AV4</f>
        <v>-0.12901638097657464</v>
      </c>
      <c r="M127" s="95">
        <f ca="1">'Deputy Public Guardian II'!AW4</f>
        <v>-0.11991595103234065</v>
      </c>
    </row>
    <row r="128" spans="1:13" x14ac:dyDescent="0.35">
      <c r="A128" s="89">
        <v>87</v>
      </c>
      <c r="B128" s="90">
        <v>7744</v>
      </c>
      <c r="C128" s="91" t="str">
        <f>'Election Clerk'!AM4</f>
        <v>Election Clerk</v>
      </c>
      <c r="D128" s="92">
        <f ca="1">'Election Clerk'!AN4</f>
        <v>8</v>
      </c>
      <c r="E128" s="93">
        <f>'Election Clerk'!AO4</f>
        <v>2643.33</v>
      </c>
      <c r="F128" s="94">
        <f>'Election Clerk'!AP4</f>
        <v>2931.0650000000001</v>
      </c>
      <c r="G128" s="93">
        <f>'Election Clerk'!AQ4</f>
        <v>3218.8</v>
      </c>
      <c r="H128" s="94">
        <f ca="1">'Election Clerk'!AR4</f>
        <v>3322.855</v>
      </c>
      <c r="I128" s="93">
        <f ca="1">'Election Clerk'!AS4</f>
        <v>3718.96</v>
      </c>
      <c r="J128" s="93">
        <f ca="1">'Election Clerk'!AT4</f>
        <v>4084.5</v>
      </c>
      <c r="K128" s="95">
        <f ca="1">'Election Clerk'!AU4</f>
        <v>0.25707157259971325</v>
      </c>
      <c r="L128" s="95">
        <f ca="1">'Election Clerk'!AV4</f>
        <v>0.26880843652392561</v>
      </c>
      <c r="M128" s="95">
        <f ca="1">'Election Clerk'!AW4</f>
        <v>0.26895116192369817</v>
      </c>
    </row>
    <row r="129" spans="1:13" x14ac:dyDescent="0.35">
      <c r="A129" s="89">
        <v>88</v>
      </c>
      <c r="B129" s="90">
        <v>7160</v>
      </c>
      <c r="C129" s="91" t="str">
        <f>'Eligibility Specialist II'!AM4</f>
        <v>Eligibility Specialist II</v>
      </c>
      <c r="D129" s="92">
        <f ca="1">'Eligibility Specialist II'!AN4</f>
        <v>8</v>
      </c>
      <c r="E129" s="93">
        <f>'Eligibility Specialist II'!AO4</f>
        <v>3324.53</v>
      </c>
      <c r="F129" s="94">
        <f>'Eligibility Specialist II'!AP4</f>
        <v>3681.6000000000004</v>
      </c>
      <c r="G129" s="93">
        <f>'Eligibility Specialist II'!AQ4</f>
        <v>4038.67</v>
      </c>
      <c r="H129" s="94">
        <f ca="1">'Eligibility Specialist II'!AR4</f>
        <v>3770.02</v>
      </c>
      <c r="I129" s="93">
        <f ca="1">'Eligibility Specialist II'!AS4</f>
        <v>4268.3325000000004</v>
      </c>
      <c r="J129" s="93">
        <f ca="1">'Eligibility Specialist II'!AT4</f>
        <v>4683.4650000000001</v>
      </c>
      <c r="K129" s="95">
        <f ca="1">'Eligibility Specialist II'!AU4</f>
        <v>0.13400089636730605</v>
      </c>
      <c r="L129" s="95">
        <f ca="1">'Eligibility Specialist II'!AV4</f>
        <v>0.15936888852672748</v>
      </c>
      <c r="M129" s="95">
        <f ca="1">'Eligibility Specialist II'!AW4</f>
        <v>0.15965528255589101</v>
      </c>
    </row>
    <row r="130" spans="1:13" x14ac:dyDescent="0.35">
      <c r="A130" s="89">
        <v>92</v>
      </c>
      <c r="B130" s="90">
        <v>7781</v>
      </c>
      <c r="C130" s="91" t="str">
        <f>'Emergency Snow Plow Driver II'!AM4</f>
        <v>Emergency Snow Plow Driver II</v>
      </c>
      <c r="D130" s="92">
        <f ca="1">'Emergency Snow Plow Driver II'!AN4</f>
        <v>5</v>
      </c>
      <c r="E130" s="93">
        <f>'Emergency Snow Plow Driver II'!AO4</f>
        <v>4730.2700000000004</v>
      </c>
      <c r="F130" s="94">
        <f>'Emergency Snow Plow Driver II'!AP4</f>
        <v>5243.335</v>
      </c>
      <c r="G130" s="93">
        <f>'Emergency Snow Plow Driver II'!AQ4</f>
        <v>5756.4</v>
      </c>
      <c r="H130" s="94">
        <f ca="1">'Emergency Snow Plow Driver II'!AR4</f>
        <v>4003.8</v>
      </c>
      <c r="I130" s="93">
        <f ca="1">'Emergency Snow Plow Driver II'!AS4</f>
        <v>4445.8050000000003</v>
      </c>
      <c r="J130" s="93">
        <f ca="1">'Emergency Snow Plow Driver II'!AT4</f>
        <v>4881.07</v>
      </c>
      <c r="K130" s="95">
        <f ca="1">'Emergency Snow Plow Driver II'!AU4</f>
        <v>-0.15357897117923502</v>
      </c>
      <c r="L130" s="95">
        <f ca="1">'Emergency Snow Plow Driver II'!AV4</f>
        <v>-0.15210357530083429</v>
      </c>
      <c r="M130" s="95">
        <f ca="1">'Emergency Snow Plow Driver II'!AW4</f>
        <v>-0.15206205267180872</v>
      </c>
    </row>
    <row r="131" spans="1:13" x14ac:dyDescent="0.35">
      <c r="A131" s="89">
        <v>93</v>
      </c>
      <c r="B131" s="90">
        <v>7270</v>
      </c>
      <c r="C131" s="91" t="str">
        <f>'Employment Training Worker II'!AM4</f>
        <v>Employment Training Worker II</v>
      </c>
      <c r="D131" s="92">
        <f ca="1">'Employment Training Worker II'!AN4</f>
        <v>6</v>
      </c>
      <c r="E131" s="93">
        <f>'Employment Training Worker II'!AO4</f>
        <v>4111.47</v>
      </c>
      <c r="F131" s="94">
        <f>'Employment Training Worker II'!AP4</f>
        <v>4551.7350000000006</v>
      </c>
      <c r="G131" s="93">
        <f>'Employment Training Worker II'!AQ4</f>
        <v>4992</v>
      </c>
      <c r="H131" s="94">
        <f ca="1">'Employment Training Worker II'!AR4</f>
        <v>4215.62</v>
      </c>
      <c r="I131" s="93">
        <f ca="1">'Employment Training Worker II'!AS4</f>
        <v>4669.4449999999997</v>
      </c>
      <c r="J131" s="93">
        <f ca="1">'Employment Training Worker II'!AT4</f>
        <v>5123.2700000000004</v>
      </c>
      <c r="K131" s="95">
        <f ca="1">'Employment Training Worker II'!AU4</f>
        <v>2.5331572405976388E-2</v>
      </c>
      <c r="L131" s="95">
        <f ca="1">'Employment Training Worker II'!AV4</f>
        <v>2.5860468590548136E-2</v>
      </c>
      <c r="M131" s="95">
        <f ca="1">'Employment Training Worker II'!AW4</f>
        <v>2.6296073717948731E-2</v>
      </c>
    </row>
    <row r="132" spans="1:13" x14ac:dyDescent="0.35">
      <c r="A132" s="89">
        <v>95</v>
      </c>
      <c r="B132" s="90">
        <v>7520</v>
      </c>
      <c r="C132" s="91" t="str">
        <f>'Engineer Technician II'!AM4</f>
        <v>Engineer Technician II</v>
      </c>
      <c r="D132" s="92">
        <f ca="1">'Engineer Technician II'!AN4</f>
        <v>8</v>
      </c>
      <c r="E132" s="93">
        <f>'Engineer Technician II'!AO4</f>
        <v>4536.13</v>
      </c>
      <c r="F132" s="94">
        <f>'Engineer Technician II'!AP4</f>
        <v>5026.665</v>
      </c>
      <c r="G132" s="93">
        <f>'Engineer Technician II'!AQ4</f>
        <v>5517.2</v>
      </c>
      <c r="H132" s="94">
        <f ca="1">'Engineer Technician II'!AR4</f>
        <v>4817.8250000000007</v>
      </c>
      <c r="I132" s="93">
        <f ca="1">'Engineer Technician II'!AS4</f>
        <v>5343.2000000000007</v>
      </c>
      <c r="J132" s="93">
        <f ca="1">'Engineer Technician II'!AT4</f>
        <v>5934.4449999999997</v>
      </c>
      <c r="K132" s="95">
        <f ca="1">'Engineer Technician II'!AU4</f>
        <v>6.2100292540116842E-2</v>
      </c>
      <c r="L132" s="95">
        <f ca="1">'Engineer Technician II'!AV4</f>
        <v>6.2971174725190648E-2</v>
      </c>
      <c r="M132" s="95">
        <f ca="1">'Engineer Technician II'!AW4</f>
        <v>7.56262234466758E-2</v>
      </c>
    </row>
    <row r="133" spans="1:13" x14ac:dyDescent="0.35">
      <c r="A133" s="89">
        <v>98</v>
      </c>
      <c r="B133" s="90">
        <v>7645</v>
      </c>
      <c r="C133" s="91" t="str">
        <f>'Environmental Health Specialist'!AM4</f>
        <v>Environmental Health Specialist II</v>
      </c>
      <c r="D133" s="92">
        <f ca="1">'Environmental Health Specialist'!AN4</f>
        <v>8</v>
      </c>
      <c r="E133" s="93">
        <f>'Environmental Health Specialist'!AO4</f>
        <v>5383.73</v>
      </c>
      <c r="F133" s="94">
        <f>'Environmental Health Specialist'!AP4</f>
        <v>5963.53</v>
      </c>
      <c r="G133" s="93">
        <f>'Environmental Health Specialist'!AQ4</f>
        <v>6543.33</v>
      </c>
      <c r="H133" s="94">
        <f ca="1">'Environmental Health Specialist'!AR4</f>
        <v>5109.8649999999998</v>
      </c>
      <c r="I133" s="93">
        <f ca="1">'Environmental Health Specialist'!AS4</f>
        <v>5685.2825000000003</v>
      </c>
      <c r="J133" s="93">
        <f ca="1">'Environmental Health Specialist'!AT4</f>
        <v>6381.3</v>
      </c>
      <c r="K133" s="95">
        <f ca="1">'Environmental Health Specialist'!AU4</f>
        <v>-5.0869007175322611E-2</v>
      </c>
      <c r="L133" s="95">
        <f ca="1">'Environmental Health Specialist'!AV4</f>
        <v>-4.6658187348768143E-2</v>
      </c>
      <c r="M133" s="95">
        <f ca="1">'Environmental Health Specialist'!AW4</f>
        <v>-2.4762620867356477E-2</v>
      </c>
    </row>
    <row r="134" spans="1:13" x14ac:dyDescent="0.35">
      <c r="A134" s="89">
        <v>99</v>
      </c>
      <c r="B134" s="90">
        <v>7797</v>
      </c>
      <c r="C134" s="91" t="str">
        <f>'Environmental Health Technician'!AM4</f>
        <v>Environmental Health Technician II</v>
      </c>
      <c r="D134" s="92">
        <f ca="1">'Environmental Health Technician'!AN4</f>
        <v>7</v>
      </c>
      <c r="E134" s="93">
        <f>'Environmental Health Technician'!AO4</f>
        <v>3648.67</v>
      </c>
      <c r="F134" s="94">
        <f>'Environmental Health Technician'!AP4</f>
        <v>4038.67</v>
      </c>
      <c r="G134" s="93">
        <f>'Environmental Health Technician'!AQ4</f>
        <v>4428.67</v>
      </c>
      <c r="H134" s="94">
        <f ca="1">'Environmental Health Technician'!AR4</f>
        <v>3718</v>
      </c>
      <c r="I134" s="93">
        <f ca="1">'Environmental Health Technician'!AS4</f>
        <v>4347.2</v>
      </c>
      <c r="J134" s="93">
        <f ca="1">'Environmental Health Technician'!AT4</f>
        <v>4770.13</v>
      </c>
      <c r="K134" s="95">
        <f ca="1">'Environmental Health Technician'!AU4</f>
        <v>1.9001444361918196E-2</v>
      </c>
      <c r="L134" s="95">
        <f ca="1">'Environmental Health Technician'!AV4</f>
        <v>7.6393961378374398E-2</v>
      </c>
      <c r="M134" s="95">
        <f ca="1">'Environmental Health Technician'!AW4</f>
        <v>7.7102154823005531E-2</v>
      </c>
    </row>
    <row r="135" spans="1:13" x14ac:dyDescent="0.35">
      <c r="A135" s="89">
        <v>101</v>
      </c>
      <c r="B135" s="90">
        <v>7718</v>
      </c>
      <c r="C135" s="91" t="str">
        <f>Epidemiologist!AM4</f>
        <v>Epidemiologist</v>
      </c>
      <c r="D135" s="92">
        <f ca="1">Epidemiologist!AN4</f>
        <v>6</v>
      </c>
      <c r="E135" s="93">
        <f>Epidemiologist!AO4</f>
        <v>5804.93</v>
      </c>
      <c r="F135" s="94">
        <f>Epidemiologist!AP4</f>
        <v>6430.665</v>
      </c>
      <c r="G135" s="93">
        <f>Epidemiologist!AQ4</f>
        <v>7056.4</v>
      </c>
      <c r="H135" s="94">
        <f ca="1">Epidemiologist!AR4</f>
        <v>6303.8600000000006</v>
      </c>
      <c r="I135" s="93">
        <f ca="1">Epidemiologist!AS4</f>
        <v>7189.57</v>
      </c>
      <c r="J135" s="93">
        <f ca="1">Epidemiologist!AT4</f>
        <v>7912.3</v>
      </c>
      <c r="K135" s="95">
        <f ca="1">Epidemiologist!AU4</f>
        <v>8.594935683978977E-2</v>
      </c>
      <c r="L135" s="95">
        <f ca="1">Epidemiologist!AV4</f>
        <v>0.11801345584010359</v>
      </c>
      <c r="M135" s="95">
        <f ca="1">Epidemiologist!AW4</f>
        <v>0.12129414432288432</v>
      </c>
    </row>
    <row r="136" spans="1:13" x14ac:dyDescent="0.35">
      <c r="A136" s="89">
        <v>106</v>
      </c>
      <c r="B136" s="90">
        <v>7585</v>
      </c>
      <c r="C136" s="91" t="str">
        <f>'Facilities Maintenance Engineer'!AM4</f>
        <v>Facilities Maintenance Engineer</v>
      </c>
      <c r="D136" s="92">
        <f ca="1">'Facilities Maintenance Engineer'!AN4</f>
        <v>8</v>
      </c>
      <c r="E136" s="93">
        <f>'Facilities Maintenance Engineer'!AO4</f>
        <v>4955.6000000000004</v>
      </c>
      <c r="F136" s="94">
        <f>'Facilities Maintenance Engineer'!AP4</f>
        <v>5492.9350000000004</v>
      </c>
      <c r="G136" s="93">
        <f>'Facilities Maintenance Engineer'!AQ4</f>
        <v>6030.27</v>
      </c>
      <c r="H136" s="94">
        <f ca="1">'Facilities Maintenance Engineer'!AR4</f>
        <v>4356.6000000000004</v>
      </c>
      <c r="I136" s="93">
        <f ca="1">'Facilities Maintenance Engineer'!AS4</f>
        <v>4831.93</v>
      </c>
      <c r="J136" s="93">
        <f ca="1">'Facilities Maintenance Engineer'!AT4</f>
        <v>5307.26</v>
      </c>
      <c r="K136" s="95">
        <f ca="1">'Facilities Maintenance Engineer'!AU4</f>
        <v>-0.1208733553959157</v>
      </c>
      <c r="L136" s="95">
        <f ca="1">'Facilities Maintenance Engineer'!AV4</f>
        <v>-0.12033730601217751</v>
      </c>
      <c r="M136" s="95">
        <f ca="1">'Facilities Maintenance Engineer'!AW4</f>
        <v>-0.11989678737436305</v>
      </c>
    </row>
    <row r="137" spans="1:13" x14ac:dyDescent="0.35">
      <c r="A137" s="89">
        <v>107</v>
      </c>
      <c r="B137" s="90">
        <v>7265</v>
      </c>
      <c r="C137" s="91" t="str">
        <f>'Facilities Maintenance Worker I'!AM4</f>
        <v>Facilities Maintenance Worker II</v>
      </c>
      <c r="D137" s="92">
        <f ca="1">'Facilities Maintenance Worker I'!AN4</f>
        <v>8</v>
      </c>
      <c r="E137" s="93">
        <f>'Facilities Maintenance Worker I'!AO4</f>
        <v>3438.93</v>
      </c>
      <c r="F137" s="94">
        <f>'Facilities Maintenance Worker I'!AP4</f>
        <v>3810.7299999999996</v>
      </c>
      <c r="G137" s="93">
        <f>'Facilities Maintenance Worker I'!AQ4</f>
        <v>4182.53</v>
      </c>
      <c r="H137" s="94">
        <f ca="1">'Facilities Maintenance Worker I'!AR4</f>
        <v>3511.6350000000002</v>
      </c>
      <c r="I137" s="93">
        <f ca="1">'Facilities Maintenance Worker I'!AS4</f>
        <v>3906.11</v>
      </c>
      <c r="J137" s="93">
        <f ca="1">'Facilities Maintenance Worker I'!AT4</f>
        <v>4342.0349999999999</v>
      </c>
      <c r="K137" s="95">
        <f ca="1">'Facilities Maintenance Worker I'!AU4</f>
        <v>2.1141750486343147E-2</v>
      </c>
      <c r="L137" s="95">
        <f ca="1">'Facilities Maintenance Worker I'!AV4</f>
        <v>2.5029325089943599E-2</v>
      </c>
      <c r="M137" s="95">
        <f ca="1">'Facilities Maintenance Worker I'!AW4</f>
        <v>3.8136008588103509E-2</v>
      </c>
    </row>
    <row r="138" spans="1:13" x14ac:dyDescent="0.35">
      <c r="A138" s="89">
        <v>109</v>
      </c>
      <c r="B138" s="90">
        <v>7779</v>
      </c>
      <c r="C138" s="91" t="str">
        <f>'Fire Prevention Inspector'!AM4</f>
        <v>Fire Prevention Inspector</v>
      </c>
      <c r="D138" s="92">
        <f ca="1">'Fire Prevention Inspector'!AN4</f>
        <v>6</v>
      </c>
      <c r="E138" s="93">
        <f>'Fire Prevention Inspector'!AO4</f>
        <v>4688.67</v>
      </c>
      <c r="F138" s="94">
        <f>'Fire Prevention Inspector'!AP4</f>
        <v>5193.9349999999995</v>
      </c>
      <c r="G138" s="93">
        <f>'Fire Prevention Inspector'!AQ4</f>
        <v>5699.2</v>
      </c>
      <c r="H138" s="94">
        <f ca="1">'Fire Prevention Inspector'!AR4</f>
        <v>4547.6399999999994</v>
      </c>
      <c r="I138" s="93">
        <f ca="1">'Fire Prevention Inspector'!AS4</f>
        <v>5043.8675000000003</v>
      </c>
      <c r="J138" s="93">
        <f ca="1">'Fire Prevention Inspector'!AT4</f>
        <v>5540.0949999999993</v>
      </c>
      <c r="K138" s="95">
        <f ca="1">'Fire Prevention Inspector'!AU4</f>
        <v>-3.0078892308479932E-2</v>
      </c>
      <c r="L138" s="95">
        <f ca="1">'Fire Prevention Inspector'!AV4</f>
        <v>-2.8892833660798423E-2</v>
      </c>
      <c r="M138" s="95">
        <f ca="1">'Fire Prevention Inspector'!AW4</f>
        <v>-2.7917076080853587E-2</v>
      </c>
    </row>
    <row r="139" spans="1:13" x14ac:dyDescent="0.35">
      <c r="A139" s="89">
        <v>111</v>
      </c>
      <c r="B139" s="90">
        <v>7660</v>
      </c>
      <c r="C139" s="91" t="str">
        <f>'GIS Coordinator'!AM4</f>
        <v>GIS Coordinator</v>
      </c>
      <c r="D139" s="92">
        <f ca="1">'GIS Coordinator'!AN4</f>
        <v>6</v>
      </c>
      <c r="E139" s="93">
        <f>'GIS Coordinator'!AO4</f>
        <v>5661.07</v>
      </c>
      <c r="F139" s="94">
        <f>'GIS Coordinator'!AP4</f>
        <v>6270.335</v>
      </c>
      <c r="G139" s="93">
        <f>'GIS Coordinator'!AQ4</f>
        <v>6879.6</v>
      </c>
      <c r="H139" s="94">
        <f ca="1">'GIS Coordinator'!AR4</f>
        <v>6924.93</v>
      </c>
      <c r="I139" s="93">
        <f ca="1">'GIS Coordinator'!AS4</f>
        <v>7689.4249999999993</v>
      </c>
      <c r="J139" s="93">
        <f ca="1">'GIS Coordinator'!AT4</f>
        <v>8453.9199999999983</v>
      </c>
      <c r="K139" s="95">
        <f ca="1">'GIS Coordinator'!AU4</f>
        <v>0.22325461441034999</v>
      </c>
      <c r="L139" s="95">
        <f ca="1">'GIS Coordinator'!AV4</f>
        <v>0.2263180515873553</v>
      </c>
      <c r="M139" s="95">
        <f ca="1">'GIS Coordinator'!AW4</f>
        <v>0.22883888598174273</v>
      </c>
    </row>
    <row r="140" spans="1:13" x14ac:dyDescent="0.35">
      <c r="A140" s="89">
        <v>112</v>
      </c>
      <c r="B140" s="90">
        <v>7530</v>
      </c>
      <c r="C140" s="91" t="str">
        <f>'GIS Technician II'!AM4</f>
        <v>GIS Technician II</v>
      </c>
      <c r="D140" s="92">
        <f ca="1">'GIS Technician II'!AN4</f>
        <v>6</v>
      </c>
      <c r="E140" s="93">
        <f>'GIS Technician II'!AO4</f>
        <v>4610.67</v>
      </c>
      <c r="F140" s="94">
        <f>'GIS Technician II'!AP4</f>
        <v>5108.1350000000002</v>
      </c>
      <c r="G140" s="93">
        <f>'GIS Technician II'!AQ4</f>
        <v>5605.6</v>
      </c>
      <c r="H140" s="94">
        <f ca="1">'GIS Technician II'!AR4</f>
        <v>4649.16</v>
      </c>
      <c r="I140" s="93">
        <f ca="1">'GIS Technician II'!AS4</f>
        <v>5150.0375000000004</v>
      </c>
      <c r="J140" s="93">
        <f ca="1">'GIS Technician II'!AT4</f>
        <v>5650.915</v>
      </c>
      <c r="K140" s="95">
        <f ca="1">'GIS Technician II'!AU4</f>
        <v>8.3480275101015522E-3</v>
      </c>
      <c r="L140" s="95">
        <f ca="1">'GIS Technician II'!AV4</f>
        <v>8.2030917350461863E-3</v>
      </c>
      <c r="M140" s="95">
        <f ca="1">'GIS Technician II'!AW4</f>
        <v>8.0838804053089408E-3</v>
      </c>
    </row>
    <row r="141" spans="1:13" x14ac:dyDescent="0.35">
      <c r="A141" s="89">
        <v>113</v>
      </c>
      <c r="B141" s="90">
        <v>7703</v>
      </c>
      <c r="C141" s="91" t="str">
        <f>Groundskeeper!AM4</f>
        <v>Groundskeeper</v>
      </c>
      <c r="D141" s="92">
        <f ca="1">Groundskeeper!AN4</f>
        <v>4</v>
      </c>
      <c r="E141" s="93">
        <f>Groundskeeper!AO4</f>
        <v>3166.8</v>
      </c>
      <c r="F141" s="94">
        <f>Groundskeeper!AP4</f>
        <v>3504.8</v>
      </c>
      <c r="G141" s="93">
        <f>Groundskeeper!AQ4</f>
        <v>3842.8</v>
      </c>
      <c r="H141" s="94">
        <f ca="1">Groundskeeper!AR4</f>
        <v>3346.605</v>
      </c>
      <c r="I141" s="93">
        <f ca="1">Groundskeeper!AS4</f>
        <v>3711.37</v>
      </c>
      <c r="J141" s="93">
        <f ca="1">Groundskeeper!AT4</f>
        <v>4076.1350000000002</v>
      </c>
      <c r="K141" s="95">
        <f ca="1">Groundskeeper!AU4</f>
        <v>5.6778135657445938E-2</v>
      </c>
      <c r="L141" s="95">
        <f ca="1">Groundskeeper!AV4</f>
        <v>5.8939169139465841E-2</v>
      </c>
      <c r="M141" s="95">
        <f ca="1">Groundskeeper!AW4</f>
        <v>6.0720047881752892E-2</v>
      </c>
    </row>
    <row r="142" spans="1:13" x14ac:dyDescent="0.35">
      <c r="A142" s="89">
        <v>115</v>
      </c>
      <c r="B142" s="90">
        <v>7807</v>
      </c>
      <c r="C142" s="91" t="str">
        <f>'Health Education Specialist II'!AM4</f>
        <v>Health Education Specialist II</v>
      </c>
      <c r="D142" s="92">
        <f ca="1">'Health Education Specialist II'!AN4</f>
        <v>7</v>
      </c>
      <c r="E142" s="93">
        <f>'Health Education Specialist II'!AO4</f>
        <v>5517.2</v>
      </c>
      <c r="F142" s="94">
        <f>'Health Education Specialist II'!AP4</f>
        <v>6111.7350000000006</v>
      </c>
      <c r="G142" s="93">
        <f>'Health Education Specialist II'!AQ4</f>
        <v>6706.27</v>
      </c>
      <c r="H142" s="94">
        <f ca="1">'Health Education Specialist II'!AR4</f>
        <v>4924.3999999999996</v>
      </c>
      <c r="I142" s="93">
        <f ca="1">'Health Education Specialist II'!AS4</f>
        <v>5455.665</v>
      </c>
      <c r="J142" s="93">
        <f ca="1">'Health Education Specialist II'!AT4</f>
        <v>5986.93</v>
      </c>
      <c r="K142" s="95">
        <f ca="1">'Health Education Specialist II'!AU4</f>
        <v>-0.10744580584354391</v>
      </c>
      <c r="L142" s="95">
        <f ca="1">'Health Education Specialist II'!AV4</f>
        <v>-0.1073459500452818</v>
      </c>
      <c r="M142" s="95">
        <f ca="1">'Health Education Specialist II'!AW4</f>
        <v>-0.10726379939966635</v>
      </c>
    </row>
    <row r="143" spans="1:13" x14ac:dyDescent="0.35">
      <c r="A143" s="89">
        <v>122</v>
      </c>
      <c r="B143" s="90">
        <v>7343</v>
      </c>
      <c r="C143" s="91" t="str">
        <f>'Integrated Waste Equipment Oper'!AM4</f>
        <v>Integrated Waste Equipment Operator</v>
      </c>
      <c r="D143" s="92">
        <f ca="1">'Integrated Waste Equipment Oper'!AN4</f>
        <v>2</v>
      </c>
      <c r="E143" s="93">
        <f>'Integrated Waste Equipment Oper'!AO4</f>
        <v>3787.33</v>
      </c>
      <c r="F143" s="94">
        <f>'Integrated Waste Equipment Oper'!AP4</f>
        <v>4196.3999999999996</v>
      </c>
      <c r="G143" s="93">
        <f>'Integrated Waste Equipment Oper'!AQ4</f>
        <v>4605.47</v>
      </c>
      <c r="H143" s="94">
        <f ca="1">'Integrated Waste Equipment Oper'!AR4</f>
        <v>4065.9349999999995</v>
      </c>
      <c r="I143" s="93">
        <f ca="1">'Integrated Waste Equipment Oper'!AS4</f>
        <v>4504.3874999999998</v>
      </c>
      <c r="J143" s="93">
        <f ca="1">'Integrated Waste Equipment Oper'!AT4</f>
        <v>4942.84</v>
      </c>
      <c r="K143" s="95">
        <f ca="1">'Integrated Waste Equipment Oper'!AU4</f>
        <v>7.3562377717283578E-2</v>
      </c>
      <c r="L143" s="95">
        <f ca="1">'Integrated Waste Equipment Oper'!AV4</f>
        <v>7.3393265656276796E-2</v>
      </c>
      <c r="M143" s="95">
        <f ca="1">'Integrated Waste Equipment Oper'!AW4</f>
        <v>7.3254195554416812E-2</v>
      </c>
    </row>
    <row r="144" spans="1:13" x14ac:dyDescent="0.35">
      <c r="A144" s="89">
        <v>123</v>
      </c>
      <c r="B144" s="90">
        <v>7120</v>
      </c>
      <c r="C144" s="91" t="str">
        <f>'Integrated Waste Gatekeeper'!AM4</f>
        <v>Integrated Waste Gatekeeper</v>
      </c>
      <c r="D144" s="92">
        <f ca="1">'Integrated Waste Gatekeeper'!AN4</f>
        <v>2</v>
      </c>
      <c r="E144" s="93">
        <f>'Integrated Waste Gatekeeper'!AO4</f>
        <v>2899.87</v>
      </c>
      <c r="F144" s="94">
        <f>'Integrated Waste Gatekeeper'!AP4</f>
        <v>3210.1350000000002</v>
      </c>
      <c r="G144" s="93">
        <f>'Integrated Waste Gatekeeper'!AQ4</f>
        <v>3520.4</v>
      </c>
      <c r="H144" s="94">
        <f ca="1">'Integrated Waste Gatekeeper'!AR4</f>
        <v>2962.7799999999997</v>
      </c>
      <c r="I144" s="93">
        <f ca="1">'Integrated Waste Gatekeeper'!AS4</f>
        <v>3282.5675000000001</v>
      </c>
      <c r="J144" s="93">
        <f ca="1">'Integrated Waste Gatekeeper'!AT4</f>
        <v>3602.3549999999996</v>
      </c>
      <c r="K144" s="95">
        <f ca="1">'Integrated Waste Gatekeeper'!AU4</f>
        <v>2.1694075941335322E-2</v>
      </c>
      <c r="L144" s="95">
        <f ca="1">'Integrated Waste Gatekeeper'!AV4</f>
        <v>2.2563692804196567E-2</v>
      </c>
      <c r="M144" s="95">
        <f ca="1">'Integrated Waste Gatekeeper'!AW4</f>
        <v>2.3280024997159199E-2</v>
      </c>
    </row>
    <row r="145" spans="1:13" x14ac:dyDescent="0.35">
      <c r="A145" s="89">
        <v>124</v>
      </c>
      <c r="B145" s="90">
        <v>7344</v>
      </c>
      <c r="C145" s="91" t="str">
        <f>'Integrated Waste HH Haz Wst Tec'!AM4</f>
        <v>Integrated Waste HH Haz Wst Technician</v>
      </c>
      <c r="D145" s="92">
        <f ca="1">'Integrated Waste HH Haz Wst Tec'!AN4</f>
        <v>7</v>
      </c>
      <c r="E145" s="93">
        <f>'Integrated Waste HH Haz Wst Tec'!AO4</f>
        <v>3787.33</v>
      </c>
      <c r="F145" s="94">
        <f>'Integrated Waste HH Haz Wst Tec'!AP4</f>
        <v>4196.3999999999996</v>
      </c>
      <c r="G145" s="93">
        <f>'Integrated Waste HH Haz Wst Tec'!AQ4</f>
        <v>4605.47</v>
      </c>
      <c r="H145" s="94">
        <f ca="1">'Integrated Waste HH Haz Wst Tec'!AR4</f>
        <v>4361.07</v>
      </c>
      <c r="I145" s="93">
        <f ca="1">'Integrated Waste HH Haz Wst Tec'!AS4</f>
        <v>4830.7999999999993</v>
      </c>
      <c r="J145" s="93">
        <f ca="1">'Integrated Waste HH Haz Wst Tec'!AT4</f>
        <v>5300.53</v>
      </c>
      <c r="K145" s="95">
        <f ca="1">'Integrated Waste HH Haz Wst Tec'!AU4</f>
        <v>0.15148930777090985</v>
      </c>
      <c r="L145" s="95">
        <f ca="1">'Integrated Waste HH Haz Wst Tec'!AV4</f>
        <v>0.15117719950433695</v>
      </c>
      <c r="M145" s="95">
        <f ca="1">'Integrated Waste HH Haz Wst Tec'!AW4</f>
        <v>0.1509205357976493</v>
      </c>
    </row>
    <row r="146" spans="1:13" x14ac:dyDescent="0.35">
      <c r="A146" s="89">
        <v>126</v>
      </c>
      <c r="B146" s="90">
        <v>7445</v>
      </c>
      <c r="C146" s="91" t="str">
        <f>'Integrated Waste Operations For'!AM4</f>
        <v>Integrated Waste Operations Foreman</v>
      </c>
      <c r="D146" s="92">
        <f ca="1">'Integrated Waste Operations For'!AN4</f>
        <v>6</v>
      </c>
      <c r="E146" s="93">
        <f>'Integrated Waste Operations For'!AO4</f>
        <v>4217.2</v>
      </c>
      <c r="F146" s="94">
        <f>'Integrated Waste Operations For'!AP4</f>
        <v>4674.7999999999993</v>
      </c>
      <c r="G146" s="93">
        <f>'Integrated Waste Operations For'!AQ4</f>
        <v>5132.3999999999996</v>
      </c>
      <c r="H146" s="94">
        <f ca="1">'Integrated Waste Operations For'!AR4</f>
        <v>4520.3150000000005</v>
      </c>
      <c r="I146" s="93">
        <f ca="1">'Integrated Waste Operations For'!AS4</f>
        <v>5013.0775000000003</v>
      </c>
      <c r="J146" s="93">
        <f ca="1">'Integrated Waste Operations For'!AT4</f>
        <v>5505.84</v>
      </c>
      <c r="K146" s="95">
        <f ca="1">'Integrated Waste Operations For'!AU4</f>
        <v>7.1875889215593514E-2</v>
      </c>
      <c r="L146" s="95">
        <f ca="1">'Integrated Waste Operations For'!AV4</f>
        <v>7.2361919226491267E-2</v>
      </c>
      <c r="M146" s="95">
        <f ca="1">'Integrated Waste Operations For'!AW4</f>
        <v>7.2761281271919609E-2</v>
      </c>
    </row>
    <row r="147" spans="1:13" x14ac:dyDescent="0.35">
      <c r="A147" s="89">
        <v>128</v>
      </c>
      <c r="B147" s="90">
        <v>7243</v>
      </c>
      <c r="C147" s="91" t="str">
        <f>'Integrated Waste Worker II'!AM4</f>
        <v>Integrated Waste Worker II</v>
      </c>
      <c r="D147" s="92">
        <f ca="1">'Integrated Waste Worker II'!AN4</f>
        <v>3</v>
      </c>
      <c r="E147" s="93">
        <f>'Integrated Waste Worker II'!AO4</f>
        <v>3400.8</v>
      </c>
      <c r="F147" s="94">
        <f>'Integrated Waste Worker II'!AP4</f>
        <v>3767.4</v>
      </c>
      <c r="G147" s="93">
        <f>'Integrated Waste Worker II'!AQ4</f>
        <v>4134</v>
      </c>
      <c r="H147" s="94">
        <f ca="1">'Integrated Waste Worker II'!AR4</f>
        <v>2905.07</v>
      </c>
      <c r="I147" s="93">
        <f ca="1">'Integrated Waste Worker II'!AS4</f>
        <v>3217.9350000000004</v>
      </c>
      <c r="J147" s="93">
        <f ca="1">'Integrated Waste Worker II'!AT4</f>
        <v>3530.8</v>
      </c>
      <c r="K147" s="95">
        <f ca="1">'Integrated Waste Worker II'!AU4</f>
        <v>-0.14576864267231238</v>
      </c>
      <c r="L147" s="95">
        <f ca="1">'Integrated Waste Worker II'!AV4</f>
        <v>-0.14584726867335551</v>
      </c>
      <c r="M147" s="95">
        <f ca="1">'Integrated Waste Worker II'!AW4</f>
        <v>-0.14591194968553456</v>
      </c>
    </row>
    <row r="148" spans="1:13" x14ac:dyDescent="0.35">
      <c r="A148" s="89">
        <v>131</v>
      </c>
      <c r="B148" s="90">
        <v>7710</v>
      </c>
      <c r="C148" s="91" t="str">
        <f>'IT Support Technician II'!AM4</f>
        <v>IT Support Technician II</v>
      </c>
      <c r="D148" s="92">
        <f ca="1">'IT Support Technician II'!AN4</f>
        <v>8</v>
      </c>
      <c r="E148" s="93">
        <f>'IT Support Technician II'!AO4</f>
        <v>4160</v>
      </c>
      <c r="F148" s="94">
        <f>'IT Support Technician II'!AP4</f>
        <v>4608.9349999999995</v>
      </c>
      <c r="G148" s="93">
        <f>'IT Support Technician II'!AQ4</f>
        <v>5057.87</v>
      </c>
      <c r="H148" s="94">
        <f ca="1">'IT Support Technician II'!AR4</f>
        <v>4266.0349999999999</v>
      </c>
      <c r="I148" s="93">
        <f ca="1">'IT Support Technician II'!AS4</f>
        <v>4731.1475000000009</v>
      </c>
      <c r="J148" s="93">
        <f ca="1">'IT Support Technician II'!AT4</f>
        <v>5196.26</v>
      </c>
      <c r="K148" s="95">
        <f ca="1">'IT Support Technician II'!AU4</f>
        <v>2.5489182692307599E-2</v>
      </c>
      <c r="L148" s="95">
        <f ca="1">'IT Support Technician II'!AV4</f>
        <v>2.6516429500524907E-2</v>
      </c>
      <c r="M148" s="95">
        <f ca="1">'IT Support Technician II'!AW4</f>
        <v>2.736132008137826E-2</v>
      </c>
    </row>
    <row r="149" spans="1:13" x14ac:dyDescent="0.35">
      <c r="A149" s="89">
        <v>132</v>
      </c>
      <c r="B149" s="90">
        <v>7260</v>
      </c>
      <c r="C149" s="91" t="str">
        <f>'Lead Custodian'!AM4</f>
        <v>Lead Custodian</v>
      </c>
      <c r="D149" s="92">
        <f ca="1">'Lead Custodian'!AN4</f>
        <v>7</v>
      </c>
      <c r="E149" s="93">
        <f>'Lead Custodian'!AO4</f>
        <v>3437.2</v>
      </c>
      <c r="F149" s="94">
        <f>'Lead Custodian'!AP4</f>
        <v>3808.1349999999998</v>
      </c>
      <c r="G149" s="93">
        <f>'Lead Custodian'!AQ4</f>
        <v>4179.07</v>
      </c>
      <c r="H149" s="94">
        <f ca="1">'Lead Custodian'!AR4</f>
        <v>2943.2</v>
      </c>
      <c r="I149" s="93">
        <f ca="1">'Lead Custodian'!AS4</f>
        <v>3260.3999999999996</v>
      </c>
      <c r="J149" s="93">
        <f ca="1">'Lead Custodian'!AT4</f>
        <v>3577.6</v>
      </c>
      <c r="K149" s="95">
        <f ca="1">'Lead Custodian'!AU4</f>
        <v>-0.14372163388804837</v>
      </c>
      <c r="L149" s="95">
        <f ca="1">'Lead Custodian'!AV4</f>
        <v>-0.14383287357197161</v>
      </c>
      <c r="M149" s="95">
        <f ca="1">'Lead Custodian'!AW4</f>
        <v>-0.14392436594744762</v>
      </c>
    </row>
    <row r="150" spans="1:13" x14ac:dyDescent="0.35">
      <c r="A150" s="89">
        <v>133</v>
      </c>
      <c r="B150" s="90">
        <v>7774</v>
      </c>
      <c r="C150" s="91" t="str">
        <f>'Legal Clerk II'!AM4</f>
        <v>Legal Clerk II</v>
      </c>
      <c r="D150" s="92">
        <f ca="1">'Legal Clerk II'!AN4</f>
        <v>8</v>
      </c>
      <c r="E150" s="93">
        <f>'Legal Clerk II'!AO4</f>
        <v>3534.27</v>
      </c>
      <c r="F150" s="94">
        <f>'Legal Clerk II'!AP4</f>
        <v>3915.6000000000004</v>
      </c>
      <c r="G150" s="93">
        <f>'Legal Clerk II'!AQ4</f>
        <v>4296.93</v>
      </c>
      <c r="H150" s="94">
        <f ca="1">'Legal Clerk II'!AR4</f>
        <v>3322.855</v>
      </c>
      <c r="I150" s="93">
        <f ca="1">'Legal Clerk II'!AS4</f>
        <v>3796.51</v>
      </c>
      <c r="J150" s="93">
        <f ca="1">'Legal Clerk II'!AT4</f>
        <v>4185.79</v>
      </c>
      <c r="K150" s="95">
        <f ca="1">'Legal Clerk II'!AU4</f>
        <v>-5.9818576396257206E-2</v>
      </c>
      <c r="L150" s="95">
        <f ca="1">'Legal Clerk II'!AV4</f>
        <v>-3.041424047400143E-2</v>
      </c>
      <c r="M150" s="95">
        <f ca="1">'Legal Clerk II'!AW4</f>
        <v>-2.5864978019190521E-2</v>
      </c>
    </row>
    <row r="151" spans="1:13" x14ac:dyDescent="0.35">
      <c r="A151" s="89">
        <v>134</v>
      </c>
      <c r="B151" s="90">
        <v>7050</v>
      </c>
      <c r="C151" s="91" t="str">
        <f>'Library Assistant'!AM4</f>
        <v>Library Assistant</v>
      </c>
      <c r="D151" s="92">
        <f ca="1">'Library Assistant'!AN4</f>
        <v>8</v>
      </c>
      <c r="E151" s="93">
        <f>'Library Assistant'!AO4</f>
        <v>2658.93</v>
      </c>
      <c r="F151" s="94">
        <f>'Library Assistant'!AP4</f>
        <v>2944.93</v>
      </c>
      <c r="G151" s="93">
        <f>'Library Assistant'!AQ4</f>
        <v>3230.93</v>
      </c>
      <c r="H151" s="94">
        <f ca="1">'Library Assistant'!AR4</f>
        <v>2999.5349999999999</v>
      </c>
      <c r="I151" s="93">
        <f ca="1">'Library Assistant'!AS4</f>
        <v>3322.3674999999998</v>
      </c>
      <c r="J151" s="93">
        <f ca="1">'Library Assistant'!AT4</f>
        <v>3645.2</v>
      </c>
      <c r="K151" s="95">
        <f ca="1">'Library Assistant'!AU4</f>
        <v>0.12809852083356832</v>
      </c>
      <c r="L151" s="95">
        <f ca="1">'Library Assistant'!AV4</f>
        <v>0.12816518559014978</v>
      </c>
      <c r="M151" s="95">
        <f ca="1">'Library Assistant'!AW4</f>
        <v>0.12822004809760656</v>
      </c>
    </row>
    <row r="152" spans="1:13" x14ac:dyDescent="0.35">
      <c r="A152" s="89">
        <v>135</v>
      </c>
      <c r="B152" s="90">
        <v>7025</v>
      </c>
      <c r="C152" s="91" t="str">
        <f>'Library Branch Assistant'!AM4</f>
        <v>Library Branch Assistant</v>
      </c>
      <c r="D152" s="92">
        <f ca="1">'Library Branch Assistant'!AN4</f>
        <v>8</v>
      </c>
      <c r="E152" s="93">
        <f>'Library Branch Assistant'!AO4</f>
        <v>2658.93</v>
      </c>
      <c r="F152" s="94">
        <f>'Library Branch Assistant'!AP4</f>
        <v>2944.93</v>
      </c>
      <c r="G152" s="93">
        <f>'Library Branch Assistant'!AQ4</f>
        <v>3230.93</v>
      </c>
      <c r="H152" s="94">
        <f ca="1">'Library Branch Assistant'!AR4</f>
        <v>2999.5349999999999</v>
      </c>
      <c r="I152" s="93">
        <f ca="1">'Library Branch Assistant'!AS4</f>
        <v>3322.3674999999998</v>
      </c>
      <c r="J152" s="93">
        <f ca="1">'Library Branch Assistant'!AT4</f>
        <v>3645.2</v>
      </c>
      <c r="K152" s="95">
        <f ca="1">'Library Branch Assistant'!AU4</f>
        <v>0.12809852083356832</v>
      </c>
      <c r="L152" s="95">
        <f ca="1">'Library Branch Assistant'!AV4</f>
        <v>0.12816518559014978</v>
      </c>
      <c r="M152" s="95">
        <f ca="1">'Library Branch Assistant'!AW4</f>
        <v>0.12822004809760656</v>
      </c>
    </row>
    <row r="153" spans="1:13" x14ac:dyDescent="0.35">
      <c r="A153" s="89">
        <v>136</v>
      </c>
      <c r="B153" s="90">
        <v>7814</v>
      </c>
      <c r="C153" s="91" t="str">
        <f>'Library Program Coordinator'!AM4</f>
        <v>Library Program Coordinator</v>
      </c>
      <c r="D153" s="92">
        <f ca="1">'Library Program Coordinator'!AN4</f>
        <v>4</v>
      </c>
      <c r="E153" s="93">
        <f>'Library Program Coordinator'!AO4</f>
        <v>4021.33</v>
      </c>
      <c r="F153" s="94">
        <f>'Library Program Coordinator'!AP4</f>
        <v>4454.665</v>
      </c>
      <c r="G153" s="93">
        <f>'Library Program Coordinator'!AQ4</f>
        <v>4888</v>
      </c>
      <c r="H153" s="94">
        <f ca="1">'Library Program Coordinator'!AR4</f>
        <v>4246.1750000000002</v>
      </c>
      <c r="I153" s="93">
        <f ca="1">'Library Program Coordinator'!AS4</f>
        <v>4709.0974999999999</v>
      </c>
      <c r="J153" s="93">
        <f ca="1">'Library Program Coordinator'!AT4</f>
        <v>5172.0200000000004</v>
      </c>
      <c r="K153" s="95">
        <f ca="1">'Library Program Coordinator'!AU4</f>
        <v>5.5913093429288407E-2</v>
      </c>
      <c r="L153" s="95">
        <f ca="1">'Library Program Coordinator'!AV4</f>
        <v>5.711596719394163E-2</v>
      </c>
      <c r="M153" s="95">
        <f ca="1">'Library Program Coordinator'!AW4</f>
        <v>5.8105564648117891E-2</v>
      </c>
    </row>
    <row r="154" spans="1:13" x14ac:dyDescent="0.35">
      <c r="A154" s="89">
        <v>139</v>
      </c>
      <c r="B154" s="90">
        <v>7772</v>
      </c>
      <c r="C154" s="91" t="str">
        <f>'Literacy Community Liaison'!AM4</f>
        <v>Literacy Community Liaison</v>
      </c>
      <c r="D154" s="92">
        <f ca="1">'Literacy Community Liaison'!AN4</f>
        <v>2</v>
      </c>
      <c r="E154" s="93">
        <f>'Literacy Community Liaison'!AO4</f>
        <v>3024.67</v>
      </c>
      <c r="F154" s="94">
        <f>'Literacy Community Liaison'!AP4</f>
        <v>3350.5349999999999</v>
      </c>
      <c r="G154" s="93">
        <f>'Literacy Community Liaison'!AQ4</f>
        <v>3676.4</v>
      </c>
      <c r="H154" s="94">
        <f ca="1">'Literacy Community Liaison'!AR4</f>
        <v>3111.335</v>
      </c>
      <c r="I154" s="93">
        <f ca="1">'Literacy Community Liaison'!AS4</f>
        <v>3446.7325000000001</v>
      </c>
      <c r="J154" s="93">
        <f ca="1">'Literacy Community Liaison'!AT4</f>
        <v>3782.13</v>
      </c>
      <c r="K154" s="95">
        <f ca="1">'Literacy Community Liaison'!AU4</f>
        <v>2.8652712527317048E-2</v>
      </c>
      <c r="L154" s="95">
        <f ca="1">'Literacy Community Liaison'!AV4</f>
        <v>2.8711086438434563E-2</v>
      </c>
      <c r="M154" s="95">
        <f ca="1">'Literacy Community Liaison'!AW4</f>
        <v>2.8759112174953749E-2</v>
      </c>
    </row>
    <row r="155" spans="1:13" x14ac:dyDescent="0.35">
      <c r="A155" s="89">
        <v>140</v>
      </c>
      <c r="B155" s="90">
        <v>7415</v>
      </c>
      <c r="C155" s="91" t="str">
        <f>'Literacy Program Coordinator'!AM4</f>
        <v>Literacy Program Coordinator</v>
      </c>
      <c r="D155" s="92">
        <f ca="1">'Literacy Program Coordinator'!AN4</f>
        <v>4</v>
      </c>
      <c r="E155" s="93">
        <f>'Literacy Program Coordinator'!AO4</f>
        <v>4021.33</v>
      </c>
      <c r="F155" s="94">
        <f>'Literacy Program Coordinator'!AP4</f>
        <v>4454.665</v>
      </c>
      <c r="G155" s="93">
        <f>'Literacy Program Coordinator'!AQ4</f>
        <v>4888</v>
      </c>
      <c r="H155" s="94">
        <f ca="1">'Literacy Program Coordinator'!AR4</f>
        <v>4246.1750000000002</v>
      </c>
      <c r="I155" s="93">
        <f ca="1">'Literacy Program Coordinator'!AS4</f>
        <v>4709.0974999999999</v>
      </c>
      <c r="J155" s="93">
        <f ca="1">'Literacy Program Coordinator'!AT4</f>
        <v>5172.0200000000004</v>
      </c>
      <c r="K155" s="95">
        <f ca="1">'Literacy Program Coordinator'!AU4</f>
        <v>5.5913093429288407E-2</v>
      </c>
      <c r="L155" s="95">
        <f ca="1">'Literacy Program Coordinator'!AV4</f>
        <v>5.711596719394163E-2</v>
      </c>
      <c r="M155" s="95">
        <f ca="1">'Literacy Program Coordinator'!AW4</f>
        <v>5.8105564648117891E-2</v>
      </c>
    </row>
    <row r="156" spans="1:13" x14ac:dyDescent="0.35">
      <c r="A156" s="89">
        <v>141</v>
      </c>
      <c r="B156" s="90">
        <v>7357</v>
      </c>
      <c r="C156" s="91" t="str">
        <f>'Mechanic II'!AM4</f>
        <v>Mechanic II</v>
      </c>
      <c r="D156" s="92">
        <f ca="1">'Mechanic II'!AN4</f>
        <v>8</v>
      </c>
      <c r="E156" s="93">
        <f>'Mechanic II'!AO4</f>
        <v>3990.13</v>
      </c>
      <c r="F156" s="94">
        <f>'Mechanic II'!AP4</f>
        <v>4420</v>
      </c>
      <c r="G156" s="93">
        <f>'Mechanic II'!AQ4</f>
        <v>4849.87</v>
      </c>
      <c r="H156" s="94">
        <f ca="1">'Mechanic II'!AR4</f>
        <v>4239.6149999999998</v>
      </c>
      <c r="I156" s="93">
        <f ca="1">'Mechanic II'!AS4</f>
        <v>4702.0650000000005</v>
      </c>
      <c r="J156" s="93">
        <f ca="1">'Mechanic II'!AT4</f>
        <v>5178.6399999999994</v>
      </c>
      <c r="K156" s="95">
        <f ca="1">'Mechanic II'!AU4</f>
        <v>6.2525531749592078E-2</v>
      </c>
      <c r="L156" s="95">
        <f ca="1">'Mechanic II'!AV4</f>
        <v>6.3815610859728533E-2</v>
      </c>
      <c r="M156" s="95">
        <f ca="1">'Mechanic II'!AW4</f>
        <v>6.7789445902673551E-2</v>
      </c>
    </row>
    <row r="157" spans="1:13" x14ac:dyDescent="0.35">
      <c r="A157" s="89">
        <v>142</v>
      </c>
      <c r="B157" s="90">
        <v>7013</v>
      </c>
      <c r="C157" s="91" t="str">
        <f>'Medical Billing Specialist II'!AM4</f>
        <v>Medical Billing Specialist II</v>
      </c>
      <c r="D157" s="92">
        <f ca="1">'Medical Billing Specialist II'!AN4</f>
        <v>6</v>
      </c>
      <c r="E157" s="93">
        <f>'Medical Billing Specialist II'!AO4</f>
        <v>3750.93</v>
      </c>
      <c r="F157" s="94">
        <f>'Medical Billing Specialist II'!AP4</f>
        <v>4156.53</v>
      </c>
      <c r="G157" s="93">
        <f>'Medical Billing Specialist II'!AQ4</f>
        <v>4562.13</v>
      </c>
      <c r="H157" s="94">
        <f ca="1">'Medical Billing Specialist II'!AR4</f>
        <v>3793.84</v>
      </c>
      <c r="I157" s="93">
        <f ca="1">'Medical Billing Specialist II'!AS4</f>
        <v>4207.3225000000002</v>
      </c>
      <c r="J157" s="93">
        <f ca="1">'Medical Billing Specialist II'!AT4</f>
        <v>4620.8050000000003</v>
      </c>
      <c r="K157" s="95">
        <f ca="1">'Medical Billing Specialist II'!AU4</f>
        <v>1.1439829588928641E-2</v>
      </c>
      <c r="L157" s="95">
        <f ca="1">'Medical Billing Specialist II'!AV4</f>
        <v>1.2219928642401401E-2</v>
      </c>
      <c r="M157" s="95">
        <f ca="1">'Medical Billing Specialist II'!AW4</f>
        <v>1.2861316972554437E-2</v>
      </c>
    </row>
    <row r="158" spans="1:13" x14ac:dyDescent="0.35">
      <c r="A158" s="89">
        <v>143</v>
      </c>
      <c r="B158" s="90">
        <v>7740</v>
      </c>
      <c r="C158" s="91" t="str">
        <f>'Medical Records Technician'!AM4</f>
        <v>Medical Records Technician</v>
      </c>
      <c r="D158" s="92">
        <f ca="1">'Medical Records Technician'!AN4</f>
        <v>7</v>
      </c>
      <c r="E158" s="93">
        <f>'Medical Records Technician'!AO4</f>
        <v>3204.93</v>
      </c>
      <c r="F158" s="94">
        <f>'Medical Records Technician'!AP4</f>
        <v>3554.2</v>
      </c>
      <c r="G158" s="93">
        <f>'Medical Records Technician'!AQ4</f>
        <v>3903.47</v>
      </c>
      <c r="H158" s="94">
        <f ca="1">'Medical Records Technician'!AR4</f>
        <v>3447.39</v>
      </c>
      <c r="I158" s="93">
        <f ca="1">'Medical Records Technician'!AS4</f>
        <v>3827.9700000000003</v>
      </c>
      <c r="J158" s="93">
        <f ca="1">'Medical Records Technician'!AT4</f>
        <v>4208.55</v>
      </c>
      <c r="K158" s="95">
        <f ca="1">'Medical Records Technician'!AU4</f>
        <v>7.565219833194492E-2</v>
      </c>
      <c r="L158" s="95">
        <f ca="1">'Medical Records Technician'!AV4</f>
        <v>7.7027179112036492E-2</v>
      </c>
      <c r="M158" s="95">
        <f ca="1">'Medical Records Technician'!AW4</f>
        <v>7.8156102134767425E-2</v>
      </c>
    </row>
    <row r="159" spans="1:13" x14ac:dyDescent="0.35">
      <c r="A159" s="89">
        <v>145</v>
      </c>
      <c r="B159" s="90">
        <v>7607</v>
      </c>
      <c r="C159" s="91" t="str">
        <f>'Network Specialist II'!AM4</f>
        <v>Network Specialist II</v>
      </c>
      <c r="D159" s="92">
        <f ca="1">'Network Specialist II'!AN4</f>
        <v>8</v>
      </c>
      <c r="E159" s="93">
        <f>'Network Specialist II'!AO4</f>
        <v>5258.93</v>
      </c>
      <c r="F159" s="94">
        <f>'Network Specialist II'!AP4</f>
        <v>5826.6</v>
      </c>
      <c r="G159" s="93">
        <f>'Network Specialist II'!AQ4</f>
        <v>6394.27</v>
      </c>
      <c r="H159" s="94">
        <f ca="1">'Network Specialist II'!AR4</f>
        <v>5644.08</v>
      </c>
      <c r="I159" s="93">
        <f ca="1">'Network Specialist II'!AS4</f>
        <v>6375.7224999999999</v>
      </c>
      <c r="J159" s="93">
        <f ca="1">'Network Specialist II'!AT4</f>
        <v>7002.7649999999994</v>
      </c>
      <c r="K159" s="95">
        <f ca="1">'Network Specialist II'!AU4</f>
        <v>7.3237331548432705E-2</v>
      </c>
      <c r="L159" s="95">
        <f ca="1">'Network Specialist II'!AV4</f>
        <v>9.4244070298286964E-2</v>
      </c>
      <c r="M159" s="95">
        <f ca="1">'Network Specialist II'!AW4</f>
        <v>9.5162543965143565E-2</v>
      </c>
    </row>
    <row r="160" spans="1:13" x14ac:dyDescent="0.35">
      <c r="A160" s="89">
        <v>147</v>
      </c>
      <c r="B160" s="90">
        <v>7730</v>
      </c>
      <c r="C160" s="91" t="str">
        <f>'Occupational Health Therapist I'!AM4</f>
        <v>Occupational Health Therapist II</v>
      </c>
      <c r="D160" s="92">
        <f ca="1">'Occupational Health Therapist I'!AN4</f>
        <v>6</v>
      </c>
      <c r="E160" s="93">
        <f>'Occupational Health Therapist I'!AO4</f>
        <v>9290.67</v>
      </c>
      <c r="F160" s="94">
        <f>'Occupational Health Therapist I'!AP4</f>
        <v>10289.07</v>
      </c>
      <c r="G160" s="93">
        <f>'Occupational Health Therapist I'!AQ4</f>
        <v>11287.47</v>
      </c>
      <c r="H160" s="94">
        <f ca="1">'Occupational Health Therapist I'!AR4</f>
        <v>7130.57</v>
      </c>
      <c r="I160" s="93">
        <f ca="1">'Occupational Health Therapist I'!AS4</f>
        <v>8219.7900000000009</v>
      </c>
      <c r="J160" s="93">
        <f ca="1">'Occupational Health Therapist I'!AT4</f>
        <v>9028.2099999999991</v>
      </c>
      <c r="K160" s="95">
        <f ca="1">'Occupational Health Therapist I'!AU4</f>
        <v>-0.23250206928025652</v>
      </c>
      <c r="L160" s="95">
        <f ca="1">'Occupational Health Therapist I'!AV4</f>
        <v>-0.20111438643142665</v>
      </c>
      <c r="M160" s="95">
        <f ca="1">'Occupational Health Therapist I'!AW4</f>
        <v>-0.20015645667275306</v>
      </c>
    </row>
    <row r="161" spans="1:13" x14ac:dyDescent="0.35">
      <c r="A161" s="89">
        <v>148</v>
      </c>
      <c r="B161" s="90">
        <v>7809</v>
      </c>
      <c r="C161" s="91" t="str">
        <f>'Office Technician II'!AM4</f>
        <v>Office Technician II</v>
      </c>
      <c r="D161" s="92">
        <f ca="1">'Office Technician II'!AN4</f>
        <v>8</v>
      </c>
      <c r="E161" s="93">
        <f>'Office Technician II'!AO4</f>
        <v>3534.27</v>
      </c>
      <c r="F161" s="94">
        <f>'Office Technician II'!AP4</f>
        <v>3915.6000000000004</v>
      </c>
      <c r="G161" s="93">
        <f>'Office Technician II'!AQ4</f>
        <v>4296.93</v>
      </c>
      <c r="H161" s="94">
        <f ca="1">'Office Technician II'!AR4</f>
        <v>3529.7249999999999</v>
      </c>
      <c r="I161" s="93">
        <f ca="1">'Office Technician II'!AS4</f>
        <v>3914.625</v>
      </c>
      <c r="J161" s="93">
        <f ca="1">'Office Technician II'!AT4</f>
        <v>4299.5249999999996</v>
      </c>
      <c r="K161" s="95">
        <f ca="1">'Office Technician II'!AU4</f>
        <v>-1.285979848738239E-3</v>
      </c>
      <c r="L161" s="95">
        <f ca="1">'Office Technician II'!AV4</f>
        <v>-2.4900398406380031E-4</v>
      </c>
      <c r="M161" s="95">
        <f ca="1">'Office Technician II'!AW4</f>
        <v>6.0391954255689662E-4</v>
      </c>
    </row>
    <row r="162" spans="1:13" x14ac:dyDescent="0.35">
      <c r="A162" s="89">
        <v>151</v>
      </c>
      <c r="B162" s="90">
        <v>7791</v>
      </c>
      <c r="C162" s="91" t="str">
        <f>'Permit Technician II'!AM4</f>
        <v>Permit Technician II</v>
      </c>
      <c r="D162" s="92">
        <f ca="1">'Permit Technician II'!AN4</f>
        <v>7</v>
      </c>
      <c r="E162" s="93">
        <f>'Permit Technician II'!AO4</f>
        <v>3497.87</v>
      </c>
      <c r="F162" s="94">
        <f>'Permit Technician II'!AP4</f>
        <v>3873.1349999999998</v>
      </c>
      <c r="G162" s="93">
        <f>'Permit Technician II'!AQ4</f>
        <v>4248.3999999999996</v>
      </c>
      <c r="H162" s="94">
        <f ca="1">'Permit Technician II'!AR4</f>
        <v>3988.4</v>
      </c>
      <c r="I162" s="93">
        <f ca="1">'Permit Technician II'!AS4</f>
        <v>4418.2650000000003</v>
      </c>
      <c r="J162" s="93">
        <f ca="1">'Permit Technician II'!AT4</f>
        <v>4848.13</v>
      </c>
      <c r="K162" s="95">
        <f ca="1">'Permit Technician II'!AU4</f>
        <v>0.14023677266450729</v>
      </c>
      <c r="L162" s="95">
        <f ca="1">'Permit Technician II'!AV4</f>
        <v>0.1407464495815407</v>
      </c>
      <c r="M162" s="95">
        <f ca="1">'Permit Technician II'!AW4</f>
        <v>0.14116608605592695</v>
      </c>
    </row>
    <row r="163" spans="1:13" x14ac:dyDescent="0.35">
      <c r="A163" s="89">
        <v>152</v>
      </c>
      <c r="B163" s="90">
        <v>7762</v>
      </c>
      <c r="C163" s="91" t="str">
        <f>'Physical Therapist'!AM4</f>
        <v>Physical Therapist</v>
      </c>
      <c r="D163" s="92">
        <f ca="1">'Physical Therapist'!AN4</f>
        <v>7</v>
      </c>
      <c r="E163" s="93">
        <f>'Physical Therapist'!AO4</f>
        <v>9290.67</v>
      </c>
      <c r="F163" s="94">
        <f>'Physical Therapist'!AP4</f>
        <v>10291.67</v>
      </c>
      <c r="G163" s="93">
        <f>'Physical Therapist'!AQ4</f>
        <v>11292.67</v>
      </c>
      <c r="H163" s="94">
        <f ca="1">'Physical Therapist'!AR4</f>
        <v>7116</v>
      </c>
      <c r="I163" s="93">
        <f ca="1">'Physical Therapist'!AS4</f>
        <v>7914.4</v>
      </c>
      <c r="J163" s="93">
        <f ca="1">'Physical Therapist'!AT4</f>
        <v>8684</v>
      </c>
      <c r="K163" s="95">
        <f ca="1">'Physical Therapist'!AU4</f>
        <v>-0.23407030924572714</v>
      </c>
      <c r="L163" s="95">
        <f ca="1">'Physical Therapist'!AV4</f>
        <v>-0.23098972275636509</v>
      </c>
      <c r="M163" s="95">
        <f ca="1">'Physical Therapist'!AW4</f>
        <v>-0.23100559920727337</v>
      </c>
    </row>
    <row r="164" spans="1:13" x14ac:dyDescent="0.35">
      <c r="A164" s="89">
        <v>153</v>
      </c>
      <c r="B164" s="90">
        <v>7515</v>
      </c>
      <c r="C164" s="91" t="str">
        <f>'Planner II'!AM4</f>
        <v>Planner II</v>
      </c>
      <c r="D164" s="92">
        <f ca="1">'Planner II'!AN4</f>
        <v>8</v>
      </c>
      <c r="E164" s="93">
        <f>'Planner II'!AO4</f>
        <v>4749.33</v>
      </c>
      <c r="F164" s="94">
        <f>'Planner II'!AP4</f>
        <v>5262.4</v>
      </c>
      <c r="G164" s="93">
        <f>'Planner II'!AQ4</f>
        <v>5775.47</v>
      </c>
      <c r="H164" s="94">
        <f ca="1">'Planner II'!AR4</f>
        <v>5748.0249999999996</v>
      </c>
      <c r="I164" s="93">
        <f ca="1">'Planner II'!AS4</f>
        <v>6419.05</v>
      </c>
      <c r="J164" s="93">
        <f ca="1">'Planner II'!AT4</f>
        <v>7071.1350000000002</v>
      </c>
      <c r="K164" s="95">
        <f ca="1">'Planner II'!AU4</f>
        <v>0.21028123966959544</v>
      </c>
      <c r="L164" s="95">
        <f ca="1">'Planner II'!AV4</f>
        <v>0.21979515050167242</v>
      </c>
      <c r="M164" s="95">
        <f ca="1">'Planner II'!AW4</f>
        <v>0.22433931783906758</v>
      </c>
    </row>
    <row r="165" spans="1:13" x14ac:dyDescent="0.35">
      <c r="A165" s="89">
        <v>154</v>
      </c>
      <c r="B165" s="90">
        <v>7441</v>
      </c>
      <c r="C165" s="91" t="str">
        <f>'Plans Examiner II'!AM4</f>
        <v>Plans Examiner II</v>
      </c>
      <c r="D165" s="92">
        <f ca="1">'Plans Examiner II'!AN4</f>
        <v>8</v>
      </c>
      <c r="E165" s="93">
        <f>'Plans Examiner II'!AO4</f>
        <v>5293.6</v>
      </c>
      <c r="F165" s="94">
        <f>'Plans Examiner II'!AP4</f>
        <v>5864.7350000000006</v>
      </c>
      <c r="G165" s="93">
        <f>'Plans Examiner II'!AQ4</f>
        <v>6435.87</v>
      </c>
      <c r="H165" s="94">
        <f ca="1">'Plans Examiner II'!AR4</f>
        <v>5560.165</v>
      </c>
      <c r="I165" s="93">
        <f ca="1">'Plans Examiner II'!AS4</f>
        <v>6342.9775</v>
      </c>
      <c r="J165" s="93">
        <f ca="1">'Plans Examiner II'!AT4</f>
        <v>6976.16</v>
      </c>
      <c r="K165" s="95">
        <f ca="1">'Plans Examiner II'!AU4</f>
        <v>5.0356090373280926E-2</v>
      </c>
      <c r="L165" s="95">
        <f ca="1">'Plans Examiner II'!AV4</f>
        <v>8.154545772315358E-2</v>
      </c>
      <c r="M165" s="95">
        <f ca="1">'Plans Examiner II'!AW4</f>
        <v>8.3949800104725636E-2</v>
      </c>
    </row>
    <row r="166" spans="1:13" x14ac:dyDescent="0.35">
      <c r="A166" s="89">
        <v>156</v>
      </c>
      <c r="B166" s="90">
        <v>7761</v>
      </c>
      <c r="C166" s="91" t="str">
        <f>'Probation Technician'!AM4</f>
        <v>Probation Technician</v>
      </c>
      <c r="D166" s="92">
        <f ca="1">'Probation Technician'!AN4</f>
        <v>8</v>
      </c>
      <c r="E166" s="93">
        <f>'Probation Technician'!AO4</f>
        <v>3260.4</v>
      </c>
      <c r="F166" s="94">
        <f>'Probation Technician'!AP4</f>
        <v>3612.2650000000003</v>
      </c>
      <c r="G166" s="93">
        <f>'Probation Technician'!AQ4</f>
        <v>3964.13</v>
      </c>
      <c r="H166" s="94">
        <f ca="1">'Probation Technician'!AR4</f>
        <v>3529.93</v>
      </c>
      <c r="I166" s="93">
        <f ca="1">'Probation Technician'!AS4</f>
        <v>3910.3975</v>
      </c>
      <c r="J166" s="93">
        <f ca="1">'Probation Technician'!AT4</f>
        <v>4348.3649999999998</v>
      </c>
      <c r="K166" s="95">
        <f ca="1">'Probation Technician'!AU4</f>
        <v>8.2667770825665565E-2</v>
      </c>
      <c r="L166" s="95">
        <f ca="1">'Probation Technician'!AV4</f>
        <v>8.2533396636182532E-2</v>
      </c>
      <c r="M166" s="95">
        <f ca="1">'Probation Technician'!AW4</f>
        <v>9.6927951404217172E-2</v>
      </c>
    </row>
    <row r="167" spans="1:13" x14ac:dyDescent="0.35">
      <c r="A167" s="89">
        <v>157</v>
      </c>
      <c r="B167" s="90">
        <v>7525</v>
      </c>
      <c r="C167" s="91" t="str">
        <f>'Program Coordinator II'!AM4</f>
        <v>Program Coordinator II</v>
      </c>
      <c r="D167" s="92">
        <f ca="1">'Program Coordinator II'!AN4</f>
        <v>5</v>
      </c>
      <c r="E167" s="93">
        <f>'Program Coordinator II'!AO4</f>
        <v>4603.7299999999996</v>
      </c>
      <c r="F167" s="94">
        <f>'Program Coordinator II'!AP4</f>
        <v>5102.93</v>
      </c>
      <c r="G167" s="93">
        <f>'Program Coordinator II'!AQ4</f>
        <v>5602.13</v>
      </c>
      <c r="H167" s="94">
        <f ca="1">'Program Coordinator II'!AR4</f>
        <v>4483.7</v>
      </c>
      <c r="I167" s="93">
        <f ca="1">'Program Coordinator II'!AS4</f>
        <v>5213.5</v>
      </c>
      <c r="J167" s="93">
        <f ca="1">'Program Coordinator II'!AT4</f>
        <v>5990</v>
      </c>
      <c r="K167" s="95">
        <f ca="1">'Program Coordinator II'!AU4</f>
        <v>-2.6072336996305068E-2</v>
      </c>
      <c r="L167" s="95">
        <f ca="1">'Program Coordinator II'!AV4</f>
        <v>2.1667943710770077E-2</v>
      </c>
      <c r="M167" s="95">
        <f ca="1">'Program Coordinator II'!AW4</f>
        <v>6.9236165529896754E-2</v>
      </c>
    </row>
    <row r="168" spans="1:13" x14ac:dyDescent="0.35">
      <c r="A168" s="89">
        <v>159</v>
      </c>
      <c r="B168" s="90">
        <v>7771</v>
      </c>
      <c r="C168" s="91" t="str">
        <f>'Psychiatric Technician II'!AM4</f>
        <v>Psychiatric Technician II</v>
      </c>
      <c r="D168" s="92">
        <f ca="1">'Psychiatric Technician II'!AN4</f>
        <v>5</v>
      </c>
      <c r="E168" s="93">
        <f>'Psychiatric Technician II'!AO4</f>
        <v>4359.33</v>
      </c>
      <c r="F168" s="94">
        <f>'Psychiatric Technician II'!AP4</f>
        <v>4829.0650000000005</v>
      </c>
      <c r="G168" s="93">
        <f>'Psychiatric Technician II'!AQ4</f>
        <v>5298.8</v>
      </c>
      <c r="H168" s="94">
        <f ca="1">'Psychiatric Technician II'!AR4</f>
        <v>4269.2</v>
      </c>
      <c r="I168" s="93">
        <f ca="1">'Psychiatric Technician II'!AS4</f>
        <v>4729.3999999999996</v>
      </c>
      <c r="J168" s="93">
        <f ca="1">'Psychiatric Technician II'!AT4</f>
        <v>5189.6000000000004</v>
      </c>
      <c r="K168" s="95">
        <f ca="1">'Psychiatric Technician II'!AU4</f>
        <v>-2.0675195500226007E-2</v>
      </c>
      <c r="L168" s="95">
        <f ca="1">'Psychiatric Technician II'!AV4</f>
        <v>-2.0638570820645574E-2</v>
      </c>
      <c r="M168" s="95">
        <f ca="1">'Psychiatric Technician II'!AW4</f>
        <v>-2.060843964671244E-2</v>
      </c>
    </row>
    <row r="169" spans="1:13" x14ac:dyDescent="0.35">
      <c r="A169" s="89">
        <v>162</v>
      </c>
      <c r="B169" s="90">
        <v>7760</v>
      </c>
      <c r="C169" s="91" t="str">
        <f>'Public Access TV Program Coordi'!AM4</f>
        <v>Public Access TV Program Coordinator</v>
      </c>
      <c r="D169" s="92">
        <f ca="1">'Public Access TV Program Coordi'!AN4</f>
        <v>1</v>
      </c>
      <c r="E169" s="93">
        <f>'Public Access TV Program Coordi'!AO4</f>
        <v>4966</v>
      </c>
      <c r="F169" s="94">
        <f>'Public Access TV Program Coordi'!AP4</f>
        <v>5503.335</v>
      </c>
      <c r="G169" s="93">
        <f>'Public Access TV Program Coordi'!AQ4</f>
        <v>6040.67</v>
      </c>
      <c r="H169" s="94">
        <f ca="1">'Public Access TV Program Coordi'!AR4</f>
        <v>4437</v>
      </c>
      <c r="I169" s="93">
        <f ca="1">'Public Access TV Program Coordi'!AS4</f>
        <v>5213.5</v>
      </c>
      <c r="J169" s="93">
        <f ca="1">'Public Access TV Program Coordi'!AT4</f>
        <v>5990</v>
      </c>
      <c r="K169" s="95">
        <f ca="1">'Public Access TV Program Coordi'!AU4</f>
        <v>-0.10652436568666934</v>
      </c>
      <c r="L169" s="95">
        <f ca="1">'Public Access TV Program Coordi'!AV4</f>
        <v>-5.2665338381181592E-2</v>
      </c>
      <c r="M169" s="95">
        <f ca="1">'Public Access TV Program Coordi'!AW4</f>
        <v>-8.3881423749352368E-3</v>
      </c>
    </row>
    <row r="170" spans="1:13" x14ac:dyDescent="0.35">
      <c r="A170" s="89">
        <v>164</v>
      </c>
      <c r="B170" s="90">
        <v>7701</v>
      </c>
      <c r="C170" s="91" t="str">
        <f>'Public Health Nurse II'!AM4</f>
        <v>Public Health Nurse II</v>
      </c>
      <c r="D170" s="92">
        <f ca="1">'Public Health Nurse II'!AN4</f>
        <v>8</v>
      </c>
      <c r="E170" s="93">
        <f>'Public Health Nurse II'!AO4</f>
        <v>6177.6</v>
      </c>
      <c r="F170" s="94">
        <f>'Public Health Nurse II'!AP4</f>
        <v>6845.8</v>
      </c>
      <c r="G170" s="93">
        <f>'Public Health Nurse II'!AQ4</f>
        <v>7514</v>
      </c>
      <c r="H170" s="94">
        <f ca="1">'Public Health Nurse II'!AR4</f>
        <v>6693.7150000000001</v>
      </c>
      <c r="I170" s="93">
        <f ca="1">'Public Health Nurse II'!AS4</f>
        <v>7497.6424999999999</v>
      </c>
      <c r="J170" s="93">
        <f ca="1">'Public Health Nurse II'!AT4</f>
        <v>8419.0349999999999</v>
      </c>
      <c r="K170" s="95">
        <f ca="1">'Public Health Nurse II'!AU4</f>
        <v>8.3546199171199209E-2</v>
      </c>
      <c r="L170" s="95">
        <f ca="1">'Public Health Nurse II'!AV4</f>
        <v>9.5217870811300287E-2</v>
      </c>
      <c r="M170" s="95">
        <f ca="1">'Public Health Nurse II'!AW4</f>
        <v>0.12044649986691502</v>
      </c>
    </row>
    <row r="171" spans="1:13" x14ac:dyDescent="0.35">
      <c r="A171" s="89">
        <v>165</v>
      </c>
      <c r="B171" s="90">
        <v>7787</v>
      </c>
      <c r="C171" s="91" t="str">
        <f>'Public Works Analyst II'!AM4</f>
        <v>Public Works Analyst II</v>
      </c>
      <c r="D171" s="92">
        <f ca="1">'Public Works Analyst II'!AN4</f>
        <v>5</v>
      </c>
      <c r="E171" s="93">
        <f>'Public Works Analyst II'!AO4</f>
        <v>5635.07</v>
      </c>
      <c r="F171" s="94">
        <f>'Public Works Analyst II'!AP4</f>
        <v>6245.2</v>
      </c>
      <c r="G171" s="93">
        <f>'Public Works Analyst II'!AQ4</f>
        <v>6855.33</v>
      </c>
      <c r="H171" s="94">
        <f ca="1">'Public Works Analyst II'!AR4</f>
        <v>5708.21</v>
      </c>
      <c r="I171" s="93">
        <f ca="1">'Public Works Analyst II'!AS4</f>
        <v>6323.2749999999996</v>
      </c>
      <c r="J171" s="93">
        <f ca="1">'Public Works Analyst II'!AT4</f>
        <v>6938.34</v>
      </c>
      <c r="K171" s="95">
        <f ca="1">'Public Works Analyst II'!AU4</f>
        <v>1.2979430601572028E-2</v>
      </c>
      <c r="L171" s="95">
        <f ca="1">'Public Works Analyst II'!AV4</f>
        <v>1.2501601229744308E-2</v>
      </c>
      <c r="M171" s="95">
        <f ca="1">'Public Works Analyst II'!AW4</f>
        <v>1.210882627094545E-2</v>
      </c>
    </row>
    <row r="172" spans="1:13" x14ac:dyDescent="0.35">
      <c r="A172" s="89">
        <v>166</v>
      </c>
      <c r="B172" s="90">
        <v>7430</v>
      </c>
      <c r="C172" s="91" t="str">
        <f>'Public Works Inspector II'!AM4</f>
        <v>Public Works Inspector II</v>
      </c>
      <c r="D172" s="92">
        <f ca="1">'Public Works Inspector II'!AN4</f>
        <v>2</v>
      </c>
      <c r="E172" s="93">
        <f>'Public Works Inspector II'!AO4</f>
        <v>4478.93</v>
      </c>
      <c r="F172" s="94">
        <f>'Public Works Inspector II'!AP4</f>
        <v>4962.5300000000007</v>
      </c>
      <c r="G172" s="93">
        <f>'Public Works Inspector II'!AQ4</f>
        <v>5446.13</v>
      </c>
      <c r="H172" s="94">
        <f ca="1">'Public Works Inspector II'!AR4</f>
        <v>5523.5650000000005</v>
      </c>
      <c r="I172" s="93">
        <f ca="1">'Public Works Inspector II'!AS4</f>
        <v>6118.7424999999994</v>
      </c>
      <c r="J172" s="93">
        <f ca="1">'Public Works Inspector II'!AT4</f>
        <v>6713.92</v>
      </c>
      <c r="K172" s="95">
        <f ca="1">'Public Works Inspector II'!AU4</f>
        <v>0.23323316059862509</v>
      </c>
      <c r="L172" s="95">
        <f ca="1">'Public Works Inspector II'!AV4</f>
        <v>0.23298851593844239</v>
      </c>
      <c r="M172" s="95">
        <f ca="1">'Public Works Inspector II'!AW4</f>
        <v>0.23278731870153657</v>
      </c>
    </row>
    <row r="173" spans="1:13" x14ac:dyDescent="0.35">
      <c r="A173" s="89">
        <v>168</v>
      </c>
      <c r="B173" s="90">
        <v>7631</v>
      </c>
      <c r="C173" s="91" t="str">
        <f>'Quality Management Specialist'!AM4</f>
        <v>Quality Management Specialist</v>
      </c>
      <c r="D173" s="92">
        <f ca="1">'Quality Management Specialist'!AN4</f>
        <v>4</v>
      </c>
      <c r="E173" s="93">
        <f>'Quality Management Specialist'!AO4</f>
        <v>5550.13</v>
      </c>
      <c r="F173" s="94">
        <f>'Quality Management Specialist'!AP4</f>
        <v>6148.13</v>
      </c>
      <c r="G173" s="93">
        <f>'Quality Management Specialist'!AQ4</f>
        <v>6746.13</v>
      </c>
      <c r="H173" s="94">
        <f ca="1">'Quality Management Specialist'!AR4</f>
        <v>7374.4650000000001</v>
      </c>
      <c r="I173" s="93">
        <f ca="1">'Quality Management Specialist'!AS4</f>
        <v>8168.7674999999999</v>
      </c>
      <c r="J173" s="93">
        <f ca="1">'Quality Management Specialist'!AT4</f>
        <v>8963.07</v>
      </c>
      <c r="K173" s="95">
        <f ca="1">'Quality Management Specialist'!AU4</f>
        <v>0.32870130969905209</v>
      </c>
      <c r="L173" s="95">
        <f ca="1">'Quality Management Specialist'!AV4</f>
        <v>0.32865887676415428</v>
      </c>
      <c r="M173" s="95">
        <f ca="1">'Quality Management Specialist'!AW4</f>
        <v>0.32862396662975657</v>
      </c>
    </row>
    <row r="174" spans="1:13" x14ac:dyDescent="0.35">
      <c r="A174" s="89">
        <v>169</v>
      </c>
      <c r="B174" s="90">
        <v>7255</v>
      </c>
      <c r="C174" s="91" t="str">
        <f>'Recorder Clerk II'!AM4</f>
        <v>Recorder Clerk II</v>
      </c>
      <c r="D174" s="92">
        <f ca="1">'Recorder Clerk II'!AN4</f>
        <v>8</v>
      </c>
      <c r="E174" s="93">
        <f>'Recorder Clerk II'!AO4</f>
        <v>3435.47</v>
      </c>
      <c r="F174" s="94">
        <f>'Recorder Clerk II'!AP4</f>
        <v>3806.3999999999996</v>
      </c>
      <c r="G174" s="93">
        <f>'Recorder Clerk II'!AQ4</f>
        <v>4177.33</v>
      </c>
      <c r="H174" s="94">
        <f ca="1">'Recorder Clerk II'!AR4</f>
        <v>3516.8450000000003</v>
      </c>
      <c r="I174" s="93">
        <f ca="1">'Recorder Clerk II'!AS4</f>
        <v>3942.4049999999997</v>
      </c>
      <c r="J174" s="93">
        <f ca="1">'Recorder Clerk II'!AT4</f>
        <v>4405.915</v>
      </c>
      <c r="K174" s="95">
        <f ca="1">'Recorder Clerk II'!AU4</f>
        <v>2.3686715354813259E-2</v>
      </c>
      <c r="L174" s="95">
        <f ca="1">'Recorder Clerk II'!AV4</f>
        <v>3.5730611601513251E-2</v>
      </c>
      <c r="M174" s="95">
        <f ca="1">'Recorder Clerk II'!AW4</f>
        <v>5.4720359655569428E-2</v>
      </c>
    </row>
    <row r="175" spans="1:13" x14ac:dyDescent="0.35">
      <c r="A175" s="89">
        <v>172</v>
      </c>
      <c r="B175" s="90">
        <v>7205</v>
      </c>
      <c r="C175" s="91" t="str">
        <f>'Road Maintenance Worker II'!AM4</f>
        <v>Road Maintenance Worker II</v>
      </c>
      <c r="D175" s="92">
        <f ca="1">'Road Maintenance Worker II'!AN4</f>
        <v>8</v>
      </c>
      <c r="E175" s="93">
        <f>'Road Maintenance Worker II'!AO4</f>
        <v>3241.33</v>
      </c>
      <c r="F175" s="94">
        <f>'Road Maintenance Worker II'!AP4</f>
        <v>3590.6</v>
      </c>
      <c r="G175" s="93">
        <f>'Road Maintenance Worker II'!AQ4</f>
        <v>3939.87</v>
      </c>
      <c r="H175" s="94">
        <f ca="1">'Road Maintenance Worker II'!AR4</f>
        <v>3721.4650000000001</v>
      </c>
      <c r="I175" s="93">
        <f ca="1">'Road Maintenance Worker II'!AS4</f>
        <v>4122.3</v>
      </c>
      <c r="J175" s="93">
        <f ca="1">'Road Maintenance Worker II'!AT4</f>
        <v>4523.1350000000002</v>
      </c>
      <c r="K175" s="95">
        <f ca="1">'Road Maintenance Worker II'!AU4</f>
        <v>0.14812900877109092</v>
      </c>
      <c r="L175" s="95">
        <f ca="1">'Road Maintenance Worker II'!AV4</f>
        <v>0.14808110065170177</v>
      </c>
      <c r="M175" s="95">
        <f ca="1">'Road Maintenance Worker II'!AW4</f>
        <v>0.14804168665463591</v>
      </c>
    </row>
    <row r="176" spans="1:13" x14ac:dyDescent="0.35">
      <c r="A176" s="89">
        <v>175</v>
      </c>
      <c r="B176" s="90">
        <v>7724</v>
      </c>
      <c r="C176" s="91" t="str">
        <f>'Screener Housing Program'!AM4</f>
        <v>Screener-Housing Program</v>
      </c>
      <c r="D176" s="92">
        <f ca="1">'Screener Housing Program'!AN4</f>
        <v>3</v>
      </c>
      <c r="E176" s="93">
        <f>'Screener Housing Program'!AO4</f>
        <v>3534.27</v>
      </c>
      <c r="F176" s="94">
        <f>'Screener Housing Program'!AP4</f>
        <v>3915.6000000000004</v>
      </c>
      <c r="G176" s="93">
        <f>'Screener Housing Program'!AQ4</f>
        <v>4296.93</v>
      </c>
      <c r="H176" s="94">
        <f ca="1">'Screener Housing Program'!AR4</f>
        <v>3442.4</v>
      </c>
      <c r="I176" s="93">
        <f ca="1">'Screener Housing Program'!AS4</f>
        <v>3812.4650000000001</v>
      </c>
      <c r="J176" s="93">
        <f ca="1">'Screener Housing Program'!AT4</f>
        <v>4182.53</v>
      </c>
      <c r="K176" s="95">
        <f ca="1">'Screener Housing Program'!AU4</f>
        <v>-2.5994052520039501E-2</v>
      </c>
      <c r="L176" s="95">
        <f ca="1">'Screener Housing Program'!AV4</f>
        <v>-2.6339513739912168E-2</v>
      </c>
      <c r="M176" s="95">
        <f ca="1">'Screener Housing Program'!AW4</f>
        <v>-2.6623659217162143E-2</v>
      </c>
    </row>
    <row r="177" spans="1:13" x14ac:dyDescent="0.35">
      <c r="A177" s="89">
        <v>181</v>
      </c>
      <c r="B177" s="90">
        <v>7239</v>
      </c>
      <c r="C177" s="91" t="str">
        <f>'Social Services Aide'!AM4</f>
        <v>Social Services Aide</v>
      </c>
      <c r="D177" s="92">
        <f ca="1">'Social Services Aide'!AN4</f>
        <v>7</v>
      </c>
      <c r="E177" s="93">
        <f>'Social Services Aide'!AO4</f>
        <v>3487.47</v>
      </c>
      <c r="F177" s="94">
        <f>'Social Services Aide'!AP4</f>
        <v>3864.4700000000003</v>
      </c>
      <c r="G177" s="93">
        <f>'Social Services Aide'!AQ4</f>
        <v>4241.47</v>
      </c>
      <c r="H177" s="94">
        <f ca="1">'Social Services Aide'!AR4</f>
        <v>3182.4</v>
      </c>
      <c r="I177" s="93">
        <f ca="1">'Social Services Aide'!AS4</f>
        <v>3525.6000000000004</v>
      </c>
      <c r="J177" s="93">
        <f ca="1">'Social Services Aide'!AT4</f>
        <v>3868.8</v>
      </c>
      <c r="K177" s="95">
        <f ca="1">'Social Services Aide'!AU4</f>
        <v>-8.747602129910792E-2</v>
      </c>
      <c r="L177" s="95">
        <f ca="1">'Social Services Aide'!AV4</f>
        <v>-8.768860930476885E-2</v>
      </c>
      <c r="M177" s="95">
        <f ca="1">'Social Services Aide'!AW4</f>
        <v>-8.7863405847500964E-2</v>
      </c>
    </row>
    <row r="178" spans="1:13" x14ac:dyDescent="0.35">
      <c r="A178" s="89">
        <v>183</v>
      </c>
      <c r="B178" s="90">
        <v>7315</v>
      </c>
      <c r="C178" s="91" t="str">
        <f>'Social Worker II'!AM4</f>
        <v>Social Worker II</v>
      </c>
      <c r="D178" s="92">
        <f ca="1">'Social Worker II'!AN4</f>
        <v>8</v>
      </c>
      <c r="E178" s="93">
        <f>'Social Worker II'!AO4</f>
        <v>4525.7299999999996</v>
      </c>
      <c r="F178" s="94">
        <f>'Social Worker II'!AP4</f>
        <v>5014.53</v>
      </c>
      <c r="G178" s="93">
        <f>'Social Worker II'!AQ4</f>
        <v>5503.33</v>
      </c>
      <c r="H178" s="94">
        <f ca="1">'Social Worker II'!AR4</f>
        <v>4246.46</v>
      </c>
      <c r="I178" s="93">
        <f ca="1">'Social Worker II'!AS4</f>
        <v>4773.2875000000004</v>
      </c>
      <c r="J178" s="93">
        <f ca="1">'Social Worker II'!AT4</f>
        <v>5360.875</v>
      </c>
      <c r="K178" s="95">
        <f ca="1">'Social Worker II'!AU4</f>
        <v>-6.1707172102621999E-2</v>
      </c>
      <c r="L178" s="95">
        <f ca="1">'Social Worker II'!AV4</f>
        <v>-4.8108696129048889E-2</v>
      </c>
      <c r="M178" s="95">
        <f ca="1">'Social Worker II'!AW4</f>
        <v>-2.588523675665455E-2</v>
      </c>
    </row>
    <row r="179" spans="1:13" x14ac:dyDescent="0.35">
      <c r="A179" s="89">
        <v>186</v>
      </c>
      <c r="B179" s="90">
        <v>7325</v>
      </c>
      <c r="C179" s="91" t="str">
        <f>'Substance Use Disorder Counselo'!AM4</f>
        <v>Substance Use Disorder Counselor II</v>
      </c>
      <c r="D179" s="92">
        <f ca="1">'Substance Use Disorder Counselo'!AN4</f>
        <v>6</v>
      </c>
      <c r="E179" s="93">
        <f>'Substance Use Disorder Counselo'!AO4</f>
        <v>3728.4</v>
      </c>
      <c r="F179" s="94">
        <f>'Substance Use Disorder Counselo'!AP4</f>
        <v>4127.0649999999996</v>
      </c>
      <c r="G179" s="93">
        <f>'Substance Use Disorder Counselo'!AQ4</f>
        <v>4525.7299999999996</v>
      </c>
      <c r="H179" s="94">
        <f ca="1">'Substance Use Disorder Counselo'!AR4</f>
        <v>4042.12</v>
      </c>
      <c r="I179" s="93">
        <f ca="1">'Substance Use Disorder Counselo'!AS4</f>
        <v>4502.2350000000006</v>
      </c>
      <c r="J179" s="93">
        <f ca="1">'Substance Use Disorder Counselo'!AT4</f>
        <v>5056.415</v>
      </c>
      <c r="K179" s="95">
        <f ca="1">'Substance Use Disorder Counselo'!AU4</f>
        <v>8.414333226048698E-2</v>
      </c>
      <c r="L179" s="95">
        <f ca="1">'Substance Use Disorder Counselo'!AV4</f>
        <v>9.090479553871833E-2</v>
      </c>
      <c r="M179" s="95">
        <f ca="1">'Substance Use Disorder Counselo'!AW4</f>
        <v>0.11725953603065142</v>
      </c>
    </row>
    <row r="180" spans="1:13" x14ac:dyDescent="0.35">
      <c r="A180" s="89">
        <v>192</v>
      </c>
      <c r="B180" s="90">
        <v>7303</v>
      </c>
      <c r="C180" s="91" t="str">
        <f>'System Support Technician'!AM4</f>
        <v>System Support Technician</v>
      </c>
      <c r="D180" s="92">
        <f ca="1">'System Support Technician'!AN4</f>
        <v>8</v>
      </c>
      <c r="E180" s="93">
        <f>'System Support Technician'!AO4</f>
        <v>4340.2700000000004</v>
      </c>
      <c r="F180" s="94">
        <f>'System Support Technician'!AP4</f>
        <v>4809.1350000000002</v>
      </c>
      <c r="G180" s="93">
        <f>'System Support Technician'!AQ4</f>
        <v>5278</v>
      </c>
      <c r="H180" s="94">
        <f ca="1">'System Support Technician'!AR4</f>
        <v>4382.6849999999995</v>
      </c>
      <c r="I180" s="93">
        <f ca="1">'System Support Technician'!AS4</f>
        <v>4860.7925000000005</v>
      </c>
      <c r="J180" s="93">
        <f ca="1">'System Support Technician'!AT4</f>
        <v>5338.9</v>
      </c>
      <c r="K180" s="95">
        <f ca="1">'System Support Technician'!AU4</f>
        <v>9.7724335122006956E-3</v>
      </c>
      <c r="L180" s="95">
        <f ca="1">'System Support Technician'!AV4</f>
        <v>1.0741536679673258E-2</v>
      </c>
      <c r="M180" s="95">
        <f ca="1">'System Support Technician'!AW4</f>
        <v>1.1538461538461497E-2</v>
      </c>
    </row>
    <row r="181" spans="1:13" x14ac:dyDescent="0.35">
      <c r="A181" s="89">
        <v>193</v>
      </c>
      <c r="B181" s="90">
        <v>7191</v>
      </c>
      <c r="C181" s="91" t="str">
        <f>'Tax Technician II'!AM4</f>
        <v>Tax Technician II</v>
      </c>
      <c r="D181" s="92">
        <f ca="1">'Tax Technician II'!AN4</f>
        <v>8</v>
      </c>
      <c r="E181" s="93">
        <f>'Tax Technician II'!AO4</f>
        <v>3184.13</v>
      </c>
      <c r="F181" s="94">
        <f>'Tax Technician II'!AP4</f>
        <v>3523</v>
      </c>
      <c r="G181" s="93">
        <f>'Tax Technician II'!AQ4</f>
        <v>3861.87</v>
      </c>
      <c r="H181" s="94">
        <f ca="1">'Tax Technician II'!AR4</f>
        <v>3667.55</v>
      </c>
      <c r="I181" s="93">
        <f ca="1">'Tax Technician II'!AS4</f>
        <v>4062.855</v>
      </c>
      <c r="J181" s="93">
        <f ca="1">'Tax Technician II'!AT4</f>
        <v>4465.2350000000006</v>
      </c>
      <c r="K181" s="95">
        <f ca="1">'Tax Technician II'!AU4</f>
        <v>0.151821690697302</v>
      </c>
      <c r="L181" s="95">
        <f ca="1">'Tax Technician II'!AV4</f>
        <v>0.15323729775759287</v>
      </c>
      <c r="M181" s="95">
        <f ca="1">'Tax Technician II'!AW4</f>
        <v>0.15623648646899069</v>
      </c>
    </row>
    <row r="182" spans="1:13" x14ac:dyDescent="0.35">
      <c r="A182" s="89">
        <v>194</v>
      </c>
      <c r="B182" s="90">
        <v>7800</v>
      </c>
      <c r="C182" s="91" t="str">
        <f>'Technical Training Specialist'!AM4</f>
        <v>Technical Training Specialist</v>
      </c>
      <c r="D182" s="92">
        <f ca="1">'Technical Training Specialist'!AN4</f>
        <v>3</v>
      </c>
      <c r="E182" s="93">
        <f>'Technical Training Specialist'!AO4</f>
        <v>5229.47</v>
      </c>
      <c r="F182" s="94">
        <f>'Technical Training Specialist'!AP4</f>
        <v>5791.9349999999995</v>
      </c>
      <c r="G182" s="93">
        <f>'Technical Training Specialist'!AQ4</f>
        <v>6354.4</v>
      </c>
      <c r="H182" s="94">
        <f ca="1">'Technical Training Specialist'!AR4</f>
        <v>4961.5</v>
      </c>
      <c r="I182" s="93">
        <f ca="1">'Technical Training Specialist'!AS4</f>
        <v>5509.2350000000006</v>
      </c>
      <c r="J182" s="93">
        <f ca="1">'Technical Training Specialist'!AT4</f>
        <v>6056.97</v>
      </c>
      <c r="K182" s="95">
        <f ca="1">'Technical Training Specialist'!AU4</f>
        <v>-5.1242286503221268E-2</v>
      </c>
      <c r="L182" s="95">
        <f ca="1">'Technical Training Specialist'!AV4</f>
        <v>-4.8809249413192424E-2</v>
      </c>
      <c r="M182" s="95">
        <f ca="1">'Technical Training Specialist'!AW4</f>
        <v>-4.6806936925594789E-2</v>
      </c>
    </row>
    <row r="183" spans="1:13" x14ac:dyDescent="0.35">
      <c r="A183" s="89">
        <v>195</v>
      </c>
      <c r="B183" s="90">
        <v>7027</v>
      </c>
      <c r="C183" s="91" t="str">
        <f>'Transportation Officer'!AM4</f>
        <v>Transportation Officer</v>
      </c>
      <c r="D183" s="92">
        <f ca="1">'Transportation Officer'!AN4</f>
        <v>4</v>
      </c>
      <c r="E183" s="93">
        <f>'Transportation Officer'!AO4</f>
        <v>2658.93</v>
      </c>
      <c r="F183" s="94">
        <f>'Transportation Officer'!AP4</f>
        <v>2944.93</v>
      </c>
      <c r="G183" s="93">
        <f>'Transportation Officer'!AQ4</f>
        <v>3230.93</v>
      </c>
      <c r="H183" s="94">
        <f ca="1">'Transportation Officer'!AR4</f>
        <v>2877.77</v>
      </c>
      <c r="I183" s="93">
        <f ca="1">'Transportation Officer'!AS4</f>
        <v>3191.91</v>
      </c>
      <c r="J183" s="93">
        <f ca="1">'Transportation Officer'!AT4</f>
        <v>3506.05</v>
      </c>
      <c r="K183" s="95">
        <f ca="1">'Transportation Officer'!AU4</f>
        <v>8.2303783852903267E-2</v>
      </c>
      <c r="L183" s="95">
        <f ca="1">'Transportation Officer'!AV4</f>
        <v>8.3866169993853878E-2</v>
      </c>
      <c r="M183" s="95">
        <f ca="1">'Transportation Officer'!AW4</f>
        <v>8.5151953152807547E-2</v>
      </c>
    </row>
    <row r="184" spans="1:13" x14ac:dyDescent="0.35">
      <c r="A184" s="89">
        <v>198</v>
      </c>
      <c r="B184" s="90">
        <v>7004</v>
      </c>
      <c r="C184" s="91" t="str">
        <f>'Veterans Service Representativ'!AM4</f>
        <v>Veteran's Service Representative</v>
      </c>
      <c r="D184" s="92">
        <f ca="1">'Veterans Service Representativ'!AN4</f>
        <v>7</v>
      </c>
      <c r="E184" s="93">
        <f>'Veterans Service Representativ'!AO4</f>
        <v>3324.53</v>
      </c>
      <c r="F184" s="94">
        <f>'Veterans Service Representativ'!AP4</f>
        <v>3681.6000000000004</v>
      </c>
      <c r="G184" s="93">
        <f>'Veterans Service Representativ'!AQ4</f>
        <v>4038.67</v>
      </c>
      <c r="H184" s="94">
        <f ca="1">'Veterans Service Representativ'!AR4</f>
        <v>3892.76</v>
      </c>
      <c r="I184" s="93">
        <f ca="1">'Veterans Service Representativ'!AS4</f>
        <v>4312.2299999999996</v>
      </c>
      <c r="J184" s="93">
        <f ca="1">'Veterans Service Representativ'!AT4</f>
        <v>4731.7</v>
      </c>
      <c r="K184" s="95">
        <f ca="1">'Veterans Service Representativ'!AU4</f>
        <v>0.17092040077845594</v>
      </c>
      <c r="L184" s="95">
        <f ca="1">'Veterans Service Representativ'!AV4</f>
        <v>0.17129237288135579</v>
      </c>
      <c r="M184" s="95">
        <f ca="1">'Veterans Service Representativ'!AW4</f>
        <v>0.1715985708166301</v>
      </c>
    </row>
    <row r="185" spans="1:13" x14ac:dyDescent="0.35">
      <c r="A185" s="63">
        <v>15</v>
      </c>
      <c r="B185" s="54">
        <v>10200</v>
      </c>
      <c r="C185" s="58" t="str">
        <f>'Animal Shelter Assistant'!AM4</f>
        <v>Animal Shelter Assistant</v>
      </c>
      <c r="D185" s="59">
        <f ca="1">'Animal Shelter Assistant'!AN4</f>
        <v>8</v>
      </c>
      <c r="E185" s="60">
        <f>'Animal Shelter Assistant'!AO4</f>
        <v>2801.07</v>
      </c>
      <c r="F185" s="61">
        <f>'Animal Shelter Assistant'!AP4</f>
        <v>3105.27</v>
      </c>
      <c r="G185" s="60">
        <f>'Animal Shelter Assistant'!AQ4</f>
        <v>3409.47</v>
      </c>
      <c r="H185" s="61">
        <f ca="1">'Animal Shelter Assistant'!AR4</f>
        <v>3102.7150000000001</v>
      </c>
      <c r="I185" s="60">
        <f ca="1">'Animal Shelter Assistant'!AS4</f>
        <v>3441.3425000000002</v>
      </c>
      <c r="J185" s="60">
        <f ca="1">'Animal Shelter Assistant'!AT4</f>
        <v>3779.9700000000003</v>
      </c>
      <c r="K185" s="62">
        <f ca="1">'Animal Shelter Assistant'!AU4</f>
        <v>0.1076892044825728</v>
      </c>
      <c r="L185" s="62">
        <f ca="1">'Animal Shelter Assistant'!AV4</f>
        <v>0.10822649882296886</v>
      </c>
      <c r="M185" s="62">
        <f ca="1">'Animal Shelter Assistant'!AW4</f>
        <v>0.10866791612772664</v>
      </c>
    </row>
    <row r="186" spans="1:13" x14ac:dyDescent="0.35">
      <c r="A186" s="63">
        <v>47</v>
      </c>
      <c r="B186" s="54">
        <v>10402</v>
      </c>
      <c r="C186" s="58" t="str">
        <f>'Correctional Cook II'!AM4</f>
        <v>Correctional Cook II</v>
      </c>
      <c r="D186" s="59">
        <f ca="1">'Correctional Cook II'!AN4</f>
        <v>5</v>
      </c>
      <c r="E186" s="60">
        <f>'Correctional Cook II'!AO4</f>
        <v>3558.53</v>
      </c>
      <c r="F186" s="61">
        <f>'Correctional Cook II'!AP4</f>
        <v>3940.7300000000005</v>
      </c>
      <c r="G186" s="60">
        <f>'Correctional Cook II'!AQ4</f>
        <v>4322.93</v>
      </c>
      <c r="H186" s="61">
        <f ca="1">'Correctional Cook II'!AR4</f>
        <v>3406</v>
      </c>
      <c r="I186" s="60">
        <f ca="1">'Correctional Cook II'!AS4</f>
        <v>3772.6</v>
      </c>
      <c r="J186" s="60">
        <f ca="1">'Correctional Cook II'!AT4</f>
        <v>4139.2</v>
      </c>
      <c r="K186" s="62">
        <f ca="1">'Correctional Cook II'!AU4</f>
        <v>-4.2863204750276163E-2</v>
      </c>
      <c r="L186" s="62">
        <f ca="1">'Correctional Cook II'!AV4</f>
        <v>-4.2664683954495852E-2</v>
      </c>
      <c r="M186" s="62">
        <f ca="1">'Correctional Cook II'!AW4</f>
        <v>-4.2501266502117829E-2</v>
      </c>
    </row>
    <row r="187" spans="1:13" x14ac:dyDescent="0.35">
      <c r="A187" s="63">
        <v>48</v>
      </c>
      <c r="B187" s="54">
        <v>10405</v>
      </c>
      <c r="C187" s="58" t="str">
        <f>'Correctional Corporal '!AM4</f>
        <v xml:space="preserve">Correctional Corporal </v>
      </c>
      <c r="D187" s="59">
        <f ca="1">'Correctional Corporal '!AN4</f>
        <v>3</v>
      </c>
      <c r="E187" s="60">
        <f>'Correctional Corporal '!AO4</f>
        <v>4121.87</v>
      </c>
      <c r="F187" s="61">
        <f>'Correctional Corporal '!AP4</f>
        <v>4564.7350000000006</v>
      </c>
      <c r="G187" s="60">
        <f>'Correctional Corporal '!AQ4</f>
        <v>5007.6000000000004</v>
      </c>
      <c r="H187" s="61">
        <f ca="1">'Correctional Corporal '!AR4</f>
        <v>4674.8</v>
      </c>
      <c r="I187" s="60">
        <f ca="1">'Correctional Corporal '!AS4</f>
        <v>5178.335</v>
      </c>
      <c r="J187" s="60">
        <f ca="1">'Correctional Corporal '!AT4</f>
        <v>5681.87</v>
      </c>
      <c r="K187" s="62">
        <f ca="1">'Correctional Corporal '!AU4</f>
        <v>0.1341454242855793</v>
      </c>
      <c r="L187" s="62">
        <f ca="1">'Correctional Corporal '!AV4</f>
        <v>0.13442182295357763</v>
      </c>
      <c r="M187" s="62">
        <f ca="1">'Correctional Corporal '!AW4</f>
        <v>0.13464933301381898</v>
      </c>
    </row>
    <row r="188" spans="1:13" x14ac:dyDescent="0.35">
      <c r="A188" s="63">
        <v>49</v>
      </c>
      <c r="B188" s="54">
        <v>10407</v>
      </c>
      <c r="C188" s="58" t="str">
        <f>'Correctional Officer'!AM4</f>
        <v>Correctional Officer</v>
      </c>
      <c r="D188" s="59">
        <f ca="1">'Correctional Officer'!AN4</f>
        <v>8</v>
      </c>
      <c r="E188" s="60">
        <f>'Correctional Officer'!AO4</f>
        <v>3924.27</v>
      </c>
      <c r="F188" s="61">
        <f>'Correctional Officer'!AP4</f>
        <v>4345.47</v>
      </c>
      <c r="G188" s="60">
        <f>'Correctional Officer'!AQ4</f>
        <v>4766.67</v>
      </c>
      <c r="H188" s="61">
        <f ca="1">'Correctional Officer'!AR4</f>
        <v>4608.9349999999995</v>
      </c>
      <c r="I188" s="60">
        <f ca="1">'Correctional Officer'!AS4</f>
        <v>5155.3</v>
      </c>
      <c r="J188" s="60">
        <f ca="1">'Correctional Officer'!AT4</f>
        <v>5789</v>
      </c>
      <c r="K188" s="62">
        <f ca="1">'Correctional Officer'!AU4</f>
        <v>0.17446939175948639</v>
      </c>
      <c r="L188" s="62">
        <f ca="1">'Correctional Officer'!AV4</f>
        <v>0.18636188950792443</v>
      </c>
      <c r="M188" s="62">
        <f ca="1">'Correctional Officer'!AW4</f>
        <v>0.21447467519253482</v>
      </c>
    </row>
    <row r="189" spans="1:13" x14ac:dyDescent="0.35">
      <c r="A189" s="63">
        <v>50</v>
      </c>
      <c r="B189" s="54">
        <v>10409</v>
      </c>
      <c r="C189" s="58" t="str">
        <f>'Correctional Sergeant'!AM4</f>
        <v>Correctional Sergeant</v>
      </c>
      <c r="D189" s="59">
        <f ca="1">'Correctional Sergeant'!AN4</f>
        <v>8</v>
      </c>
      <c r="E189" s="60">
        <f>'Correctional Sergeant'!AO4</f>
        <v>4357.6000000000004</v>
      </c>
      <c r="F189" s="61">
        <f>'Correctional Sergeant'!AP4</f>
        <v>4829.9350000000004</v>
      </c>
      <c r="G189" s="60">
        <f>'Correctional Sergeant'!AQ4</f>
        <v>5302.27</v>
      </c>
      <c r="H189" s="61">
        <f ca="1">'Correctional Sergeant'!AR4</f>
        <v>5667.13</v>
      </c>
      <c r="I189" s="60">
        <f ca="1">'Correctional Sergeant'!AS4</f>
        <v>6434.7650000000003</v>
      </c>
      <c r="J189" s="60">
        <f ca="1">'Correctional Sergeant'!AT4</f>
        <v>7227.5650000000005</v>
      </c>
      <c r="K189" s="62">
        <f ca="1">'Correctional Sergeant'!AU4</f>
        <v>0.30051633926932242</v>
      </c>
      <c r="L189" s="62">
        <f ca="1">'Correctional Sergeant'!AV4</f>
        <v>0.33226741146619987</v>
      </c>
      <c r="M189" s="62">
        <f ca="1">'Correctional Sergeant'!AW4</f>
        <v>0.36310768783935932</v>
      </c>
    </row>
    <row r="190" spans="1:13" x14ac:dyDescent="0.35">
      <c r="A190" s="63">
        <v>51</v>
      </c>
      <c r="B190" s="54">
        <v>10411</v>
      </c>
      <c r="C190" s="58" t="str">
        <f>'Correctional Technician'!AM4</f>
        <v>Correctional Technician</v>
      </c>
      <c r="D190" s="59">
        <f ca="1">'Correctional Technician'!AN4</f>
        <v>6</v>
      </c>
      <c r="E190" s="60">
        <f>'Correctional Technician'!AO4</f>
        <v>3066.27</v>
      </c>
      <c r="F190" s="61">
        <f>'Correctional Technician'!AP4</f>
        <v>3398.2</v>
      </c>
      <c r="G190" s="60">
        <f>'Correctional Technician'!AQ4</f>
        <v>3730.13</v>
      </c>
      <c r="H190" s="61">
        <f ca="1">'Correctional Technician'!AR4</f>
        <v>3239.8599999999997</v>
      </c>
      <c r="I190" s="60">
        <f ca="1">'Correctional Technician'!AS4</f>
        <v>3690.5924999999997</v>
      </c>
      <c r="J190" s="60">
        <f ca="1">'Correctional Technician'!AT4</f>
        <v>4053.4949999999999</v>
      </c>
      <c r="K190" s="62">
        <f ca="1">'Correctional Technician'!AU4</f>
        <v>5.6612757519722612E-2</v>
      </c>
      <c r="L190" s="62">
        <f ca="1">'Correctional Technician'!AV4</f>
        <v>8.6043346477546967E-2</v>
      </c>
      <c r="M190" s="62">
        <f ca="1">'Correctional Technician'!AW4</f>
        <v>8.6690008123041284E-2</v>
      </c>
    </row>
    <row r="191" spans="1:13" x14ac:dyDescent="0.35">
      <c r="A191" s="63">
        <v>70</v>
      </c>
      <c r="B191" s="54">
        <v>10502</v>
      </c>
      <c r="C191" s="58" t="str">
        <f>'Deputy District Attorney II'!AM4</f>
        <v>Deputy District Attorney II</v>
      </c>
      <c r="D191" s="59">
        <f ca="1">'Deputy District Attorney II'!AN4</f>
        <v>8</v>
      </c>
      <c r="E191" s="60">
        <f>'Deputy District Attorney II'!AO4</f>
        <v>7061.6</v>
      </c>
      <c r="F191" s="61">
        <f>'Deputy District Attorney II'!AP4</f>
        <v>7822.5349999999999</v>
      </c>
      <c r="G191" s="60">
        <f>'Deputy District Attorney II'!AQ4</f>
        <v>8583.4699999999993</v>
      </c>
      <c r="H191" s="61">
        <f ca="1">'Deputy District Attorney II'!AR4</f>
        <v>7265.2000000000007</v>
      </c>
      <c r="I191" s="60">
        <f ca="1">'Deputy District Attorney II'!AS4</f>
        <v>8369.9699999999993</v>
      </c>
      <c r="J191" s="60">
        <f ca="1">'Deputy District Attorney II'!AT4</f>
        <v>9394.9049999999988</v>
      </c>
      <c r="K191" s="62">
        <f ca="1">'Deputy District Attorney II'!AU4</f>
        <v>2.8831992749518642E-2</v>
      </c>
      <c r="L191" s="62">
        <f ca="1">'Deputy District Attorney II'!AV4</f>
        <v>6.9981789790649618E-2</v>
      </c>
      <c r="M191" s="62">
        <f ca="1">'Deputy District Attorney II'!AW4</f>
        <v>9.4534611293567661E-2</v>
      </c>
    </row>
    <row r="192" spans="1:13" x14ac:dyDescent="0.35">
      <c r="A192" s="63">
        <v>71</v>
      </c>
      <c r="B192" s="54">
        <v>10512</v>
      </c>
      <c r="C192" s="58" t="str">
        <f>'Deputy Probation Officer II'!AM4</f>
        <v>Deputy Probation Officer II</v>
      </c>
      <c r="D192" s="59">
        <f ca="1">'Deputy Probation Officer II'!AN4</f>
        <v>8</v>
      </c>
      <c r="E192" s="60">
        <f>'Deputy Probation Officer II'!AO4</f>
        <v>4659.2</v>
      </c>
      <c r="F192" s="61">
        <f>'Deputy Probation Officer II'!AP4</f>
        <v>5162.7350000000006</v>
      </c>
      <c r="G192" s="60">
        <f>'Deputy Probation Officer II'!AQ4</f>
        <v>5666.27</v>
      </c>
      <c r="H192" s="61">
        <f ca="1">'Deputy Probation Officer II'!AR4</f>
        <v>5037.7649999999994</v>
      </c>
      <c r="I192" s="60">
        <f ca="1">'Deputy Probation Officer II'!AS4</f>
        <v>5589.5650000000005</v>
      </c>
      <c r="J192" s="60">
        <f ca="1">'Deputy Probation Officer II'!AT4</f>
        <v>6133.4</v>
      </c>
      <c r="K192" s="62">
        <f ca="1">'Deputy Probation Officer II'!AU4</f>
        <v>8.1251073145604202E-2</v>
      </c>
      <c r="L192" s="62">
        <f ca="1">'Deputy Probation Officer II'!AV4</f>
        <v>8.2675171202860387E-2</v>
      </c>
      <c r="M192" s="62">
        <f ca="1">'Deputy Probation Officer II'!AW4</f>
        <v>8.2440476715722966E-2</v>
      </c>
    </row>
    <row r="193" spans="1:13" x14ac:dyDescent="0.35">
      <c r="A193" s="63">
        <v>83</v>
      </c>
      <c r="B193" s="54">
        <v>10515</v>
      </c>
      <c r="C193" s="58" t="str">
        <f>'Dispatch Clerk'!AM4</f>
        <v>Dispatch Clerk</v>
      </c>
      <c r="D193" s="59">
        <f ca="1">'Dispatch Clerk'!AN4</f>
        <v>7</v>
      </c>
      <c r="E193" s="60">
        <f>'Dispatch Clerk'!AO4</f>
        <v>3879.2</v>
      </c>
      <c r="F193" s="61">
        <f>'Dispatch Clerk'!AP4</f>
        <v>4297.7999999999993</v>
      </c>
      <c r="G193" s="60">
        <f>'Dispatch Clerk'!AQ4</f>
        <v>4716.3999999999996</v>
      </c>
      <c r="H193" s="61">
        <f ca="1">'Dispatch Clerk'!AR4</f>
        <v>4333.33</v>
      </c>
      <c r="I193" s="60">
        <f ca="1">'Dispatch Clerk'!AS4</f>
        <v>4800.4650000000001</v>
      </c>
      <c r="J193" s="60">
        <f ca="1">'Dispatch Clerk'!AT4</f>
        <v>5267.6</v>
      </c>
      <c r="K193" s="62">
        <f ca="1">'Dispatch Clerk'!AU4</f>
        <v>0.11706795215508348</v>
      </c>
      <c r="L193" s="62">
        <f ca="1">'Dispatch Clerk'!AV4</f>
        <v>0.11695867653217951</v>
      </c>
      <c r="M193" s="62">
        <f ca="1">'Dispatch Clerk'!AW4</f>
        <v>0.11686879823594287</v>
      </c>
    </row>
    <row r="194" spans="1:13" x14ac:dyDescent="0.35">
      <c r="A194" s="63">
        <v>129</v>
      </c>
      <c r="B194" s="54">
        <v>10525</v>
      </c>
      <c r="C194" s="58" t="str">
        <f>'Investigative Assistant'!AM4</f>
        <v>Investigative Assistant</v>
      </c>
      <c r="D194" s="59">
        <f ca="1">'Investigative Assistant'!AN4</f>
        <v>4</v>
      </c>
      <c r="E194" s="60">
        <f>'Investigative Assistant'!AO4</f>
        <v>4290</v>
      </c>
      <c r="F194" s="61">
        <f>'Investigative Assistant'!AP4</f>
        <v>4753.665</v>
      </c>
      <c r="G194" s="60">
        <f>'Investigative Assistant'!AQ4</f>
        <v>5217.33</v>
      </c>
      <c r="H194" s="61">
        <f ca="1">'Investigative Assistant'!AR4</f>
        <v>4254.9549999999999</v>
      </c>
      <c r="I194" s="60">
        <f ca="1">'Investigative Assistant'!AS4</f>
        <v>4713.6374999999998</v>
      </c>
      <c r="J194" s="60">
        <f ca="1">'Investigative Assistant'!AT4</f>
        <v>5268.3549999999996</v>
      </c>
      <c r="K194" s="62">
        <f ca="1">'Investigative Assistant'!AU4</f>
        <v>-8.1689976689977017E-3</v>
      </c>
      <c r="L194" s="62">
        <f ca="1">'Investigative Assistant'!AV4</f>
        <v>-8.4203451442202981E-3</v>
      </c>
      <c r="M194" s="62">
        <f ca="1">'Investigative Assistant'!AW4</f>
        <v>9.7799065805688201E-3</v>
      </c>
    </row>
    <row r="195" spans="1:13" x14ac:dyDescent="0.35">
      <c r="A195" s="63">
        <v>150</v>
      </c>
      <c r="B195" s="54">
        <v>10600</v>
      </c>
      <c r="C195" s="58" t="str">
        <f>'Paralegal Criminal'!AM4</f>
        <v>Paralegal Criminal</v>
      </c>
      <c r="D195" s="59">
        <f ca="1">'Paralegal Criminal'!AN4</f>
        <v>8</v>
      </c>
      <c r="E195" s="60">
        <f>'Paralegal Criminal'!AO4</f>
        <v>3735.33</v>
      </c>
      <c r="F195" s="61">
        <f>'Paralegal Criminal'!AP4</f>
        <v>4138.33</v>
      </c>
      <c r="G195" s="60">
        <f>'Paralegal Criminal'!AQ4</f>
        <v>4541.33</v>
      </c>
      <c r="H195" s="61">
        <f ca="1">'Paralegal Criminal'!AR4</f>
        <v>4052.875</v>
      </c>
      <c r="I195" s="60">
        <f ca="1">'Paralegal Criminal'!AS4</f>
        <v>4495.08</v>
      </c>
      <c r="J195" s="60">
        <f ca="1">'Paralegal Criminal'!AT4</f>
        <v>5015.5349999999999</v>
      </c>
      <c r="K195" s="62">
        <f ca="1">'Paralegal Criminal'!AU4</f>
        <v>8.5011230600776866E-2</v>
      </c>
      <c r="L195" s="62">
        <f ca="1">'Paralegal Criminal'!AV4</f>
        <v>8.6206271611978691E-2</v>
      </c>
      <c r="M195" s="62">
        <f ca="1">'Paralegal Criminal'!AW4</f>
        <v>0.10441985057240943</v>
      </c>
    </row>
    <row r="196" spans="1:13" x14ac:dyDescent="0.35">
      <c r="A196" s="63">
        <v>170</v>
      </c>
      <c r="B196" s="54">
        <v>10605</v>
      </c>
      <c r="C196" s="58" t="str">
        <f>'Records Manager'!AM4</f>
        <v>Records Manager</v>
      </c>
      <c r="D196" s="59">
        <f ca="1">'Records Manager'!AN4</f>
        <v>7</v>
      </c>
      <c r="E196" s="60">
        <f>'Records Manager'!AO4</f>
        <v>4957.33</v>
      </c>
      <c r="F196" s="61">
        <f>'Records Manager'!AP4</f>
        <v>5492.93</v>
      </c>
      <c r="G196" s="60">
        <f>'Records Manager'!AQ4</f>
        <v>6028.53</v>
      </c>
      <c r="H196" s="61">
        <f ca="1">'Records Manager'!AR4</f>
        <v>4432.13</v>
      </c>
      <c r="I196" s="60">
        <f ca="1">'Records Manager'!AS4</f>
        <v>4912.1499999999996</v>
      </c>
      <c r="J196" s="60">
        <f ca="1">'Records Manager'!AT4</f>
        <v>5394.13</v>
      </c>
      <c r="K196" s="62">
        <f ca="1">'Records Manager'!AU4</f>
        <v>-0.1059441271813657</v>
      </c>
      <c r="L196" s="62">
        <f ca="1">'Records Manager'!AV4</f>
        <v>-0.10573227767330018</v>
      </c>
      <c r="M196" s="62">
        <f ca="1">'Records Manager'!AW4</f>
        <v>-0.10523295065297833</v>
      </c>
    </row>
    <row r="197" spans="1:13" x14ac:dyDescent="0.35">
      <c r="A197" s="63">
        <v>58</v>
      </c>
      <c r="B197" s="54">
        <v>10700</v>
      </c>
      <c r="C197" s="58" t="str">
        <f>'Crime Scene Specialist Property'!AM4</f>
        <v>Crime Scene Specialist/Property Room Manager</v>
      </c>
      <c r="D197" s="59">
        <f ca="1">'Crime Scene Specialist Property'!AN4</f>
        <v>6</v>
      </c>
      <c r="E197" s="60">
        <f>'Crime Scene Specialist Property'!AO4</f>
        <v>3929.47</v>
      </c>
      <c r="F197" s="61">
        <f>'Crime Scene Specialist Property'!AP4</f>
        <v>4352.3999999999996</v>
      </c>
      <c r="G197" s="60">
        <f>'Crime Scene Specialist Property'!AQ4</f>
        <v>4775.33</v>
      </c>
      <c r="H197" s="61">
        <f ca="1">'Crime Scene Specialist Property'!AR4</f>
        <v>4233.7550000000001</v>
      </c>
      <c r="I197" s="60">
        <f ca="1">'Crime Scene Specialist Property'!AS4</f>
        <v>4699.5050000000001</v>
      </c>
      <c r="J197" s="60">
        <f ca="1">'Crime Scene Specialist Property'!AT4</f>
        <v>5272.52</v>
      </c>
      <c r="K197" s="62">
        <f ca="1">'Crime Scene Specialist Property'!AU4</f>
        <v>7.743665176219694E-2</v>
      </c>
      <c r="L197" s="62">
        <f ca="1">'Crime Scene Specialist Property'!AV4</f>
        <v>7.9750252734123839E-2</v>
      </c>
      <c r="M197" s="62">
        <f ca="1">'Crime Scene Specialist Property'!AW4</f>
        <v>0.10411636473290864</v>
      </c>
    </row>
    <row r="198" spans="1:13" x14ac:dyDescent="0.35">
      <c r="A198" s="63">
        <v>86</v>
      </c>
      <c r="B198" s="54">
        <v>10702</v>
      </c>
      <c r="C198" s="58" t="str">
        <f>'District Attorney Services Tech'!AM4</f>
        <v>District Attorney Services Technician II</v>
      </c>
      <c r="D198" s="59">
        <f ca="1">'District Attorney Services Tech'!AN4</f>
        <v>8</v>
      </c>
      <c r="E198" s="60">
        <f>'District Attorney Services Tech'!AO4</f>
        <v>3451.07</v>
      </c>
      <c r="F198" s="61">
        <f>'District Attorney Services Tech'!AP4</f>
        <v>3822</v>
      </c>
      <c r="G198" s="60">
        <f>'District Attorney Services Tech'!AQ4</f>
        <v>4192.93</v>
      </c>
      <c r="H198" s="61">
        <f ca="1">'District Attorney Services Tech'!AR4</f>
        <v>3602.5</v>
      </c>
      <c r="I198" s="60">
        <f ca="1">'District Attorney Services Tech'!AS4</f>
        <v>3990.83</v>
      </c>
      <c r="J198" s="60">
        <f ca="1">'District Attorney Services Tech'!AT4</f>
        <v>4463.5349999999999</v>
      </c>
      <c r="K198" s="62">
        <f ca="1">'District Attorney Services Tech'!AU4</f>
        <v>4.3879144729026098E-2</v>
      </c>
      <c r="L198" s="62">
        <f ca="1">'District Attorney Services Tech'!AV4</f>
        <v>4.41732077446364E-2</v>
      </c>
      <c r="M198" s="62">
        <f ca="1">'District Attorney Services Tech'!AW4</f>
        <v>6.4538401547366453E-2</v>
      </c>
    </row>
    <row r="199" spans="1:13" x14ac:dyDescent="0.35">
      <c r="A199" s="63">
        <v>180</v>
      </c>
      <c r="B199" s="54">
        <v>10802</v>
      </c>
      <c r="C199" s="58" t="str">
        <f>'Sheriff Service Technician II'!AM4</f>
        <v>Sheriff Service Technician II</v>
      </c>
      <c r="D199" s="59">
        <f ca="1">'Sheriff Service Technician II'!AN4</f>
        <v>8</v>
      </c>
      <c r="E199" s="60">
        <f>'Sheriff Service Technician II'!AO4</f>
        <v>3451.07</v>
      </c>
      <c r="F199" s="61">
        <f>'Sheriff Service Technician II'!AP4</f>
        <v>3822</v>
      </c>
      <c r="G199" s="60">
        <f>'Sheriff Service Technician II'!AQ4</f>
        <v>4192.93</v>
      </c>
      <c r="H199" s="61">
        <f ca="1">'Sheriff Service Technician II'!AR4</f>
        <v>3572.5299999999997</v>
      </c>
      <c r="I199" s="60">
        <f ca="1">'Sheriff Service Technician II'!AS4</f>
        <v>3957.3024999999998</v>
      </c>
      <c r="J199" s="60">
        <f ca="1">'Sheriff Service Technician II'!AT4</f>
        <v>4342.0750000000007</v>
      </c>
      <c r="K199" s="62">
        <f ca="1">'Sheriff Service Technician II'!AU4</f>
        <v>3.5194881587449656E-2</v>
      </c>
      <c r="L199" s="62">
        <f ca="1">'Sheriff Service Technician II'!AV4</f>
        <v>3.5400968079539519E-2</v>
      </c>
      <c r="M199" s="62">
        <f ca="1">'Sheriff Service Technician II'!AW4</f>
        <v>3.5570591447985134E-2</v>
      </c>
    </row>
    <row r="200" spans="1:13" x14ac:dyDescent="0.35">
      <c r="A200" s="63">
        <v>200</v>
      </c>
      <c r="B200" s="54">
        <v>10900</v>
      </c>
      <c r="C200" s="58" t="str">
        <f>'Victim Witness Coordinator'!AM4</f>
        <v>Victim Witness Coordinator</v>
      </c>
      <c r="D200" s="59">
        <f ca="1">'Victim Witness Coordinator'!AN4</f>
        <v>7</v>
      </c>
      <c r="E200" s="60">
        <f>'Victim Witness Coordinator'!AO4</f>
        <v>4255.33</v>
      </c>
      <c r="F200" s="61">
        <f>'Victim Witness Coordinator'!AP4</f>
        <v>4714.665</v>
      </c>
      <c r="G200" s="60">
        <f>'Victim Witness Coordinator'!AQ4</f>
        <v>5174</v>
      </c>
      <c r="H200" s="61">
        <f ca="1">'Victim Witness Coordinator'!AR4</f>
        <v>5258.93</v>
      </c>
      <c r="I200" s="60">
        <f ca="1">'Victim Witness Coordinator'!AS4</f>
        <v>5825.73</v>
      </c>
      <c r="J200" s="60">
        <f ca="1">'Victim Witness Coordinator'!AT4</f>
        <v>6392.53</v>
      </c>
      <c r="K200" s="62">
        <f ca="1">'Victim Witness Coordinator'!AU4</f>
        <v>0.2358453985942337</v>
      </c>
      <c r="L200" s="62">
        <f ca="1">'Victim Witness Coordinator'!AV4</f>
        <v>0.23566149450703278</v>
      </c>
      <c r="M200" s="62">
        <f ca="1">'Victim Witness Coordinator'!AW4</f>
        <v>0.23551024352531891</v>
      </c>
    </row>
    <row r="201" spans="1:13" x14ac:dyDescent="0.35">
      <c r="A201" s="63">
        <v>199</v>
      </c>
      <c r="B201" s="54">
        <v>10906</v>
      </c>
      <c r="C201" s="58" t="str">
        <f>'Victim Witness Advocate II'!AM4</f>
        <v>Victim Witness Advocate II</v>
      </c>
      <c r="D201" s="59">
        <f ca="1">'Victim Witness Advocate II'!AN4</f>
        <v>8</v>
      </c>
      <c r="E201" s="60">
        <f>'Victim Witness Advocate II'!AO4</f>
        <v>3518.67</v>
      </c>
      <c r="F201" s="61">
        <f>'Victim Witness Advocate II'!AP4</f>
        <v>3899.1350000000002</v>
      </c>
      <c r="G201" s="60">
        <f>'Victim Witness Advocate II'!AQ4</f>
        <v>4279.6000000000004</v>
      </c>
      <c r="H201" s="61">
        <f ca="1">'Victim Witness Advocate II'!AR4</f>
        <v>3676.8649999999998</v>
      </c>
      <c r="I201" s="60">
        <f ca="1">'Victim Witness Advocate II'!AS4</f>
        <v>4137.7924999999996</v>
      </c>
      <c r="J201" s="60">
        <f ca="1">'Victim Witness Advocate II'!AT4</f>
        <v>4646.7849999999999</v>
      </c>
      <c r="K201" s="62">
        <f ca="1">'Victim Witness Advocate II'!AU4</f>
        <v>4.4958748618085798E-2</v>
      </c>
      <c r="L201" s="62">
        <f ca="1">'Victim Witness Advocate II'!AV4</f>
        <v>6.1207806346792237E-2</v>
      </c>
      <c r="M201" s="62">
        <f ca="1">'Victim Witness Advocate II'!AW4</f>
        <v>8.5798906439854106E-2</v>
      </c>
    </row>
  </sheetData>
  <autoFilter ref="A1:M201">
    <sortState ref="A109:M184">
      <sortCondition ref="C1:C201"/>
    </sortState>
  </autoFilter>
  <conditionalFormatting sqref="D1:M1048576">
    <cfRule type="containsText" dxfId="0" priority="1" operator="containsText" text="num">
      <formula>NOT(ISERROR(SEARCH("num",D1)))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3" workbookViewId="0"/>
  </sheetViews>
  <sheetFormatPr defaultColWidth="9.1796875" defaultRowHeight="13" x14ac:dyDescent="0.3"/>
  <cols>
    <col min="1" max="1" width="51" style="5" bestFit="1" customWidth="1"/>
    <col min="2" max="2" width="83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AG Commissioner/Dir Weights &amp; MSRS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98</v>
      </c>
      <c r="C3" s="12" t="s">
        <v>19</v>
      </c>
      <c r="D3" s="13">
        <v>7598.93</v>
      </c>
      <c r="E3" s="13">
        <f t="shared" ref="E3:E11" si="0">IF(OR(B3 = "No Comparable Class", B3 = "Data Not Available", B3 = "Not Surveyed"),"",MEDIAN(D3,F3))</f>
        <v>8417.93</v>
      </c>
      <c r="F3" s="13">
        <v>9236.93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0.21555666389873318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99</v>
      </c>
      <c r="C4" s="20" t="s">
        <v>19</v>
      </c>
      <c r="D4" s="21">
        <v>9079.2000000000007</v>
      </c>
      <c r="E4" s="21">
        <f t="shared" si="0"/>
        <v>9079.2000000000007</v>
      </c>
      <c r="F4" s="21">
        <v>9079.2000000000007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AG Commissioner/Dir Weights &amp; MSRS</v>
      </c>
      <c r="AN4" s="5">
        <f ca="1">E13</f>
        <v>8</v>
      </c>
      <c r="AO4" s="53">
        <f>D3</f>
        <v>7598.93</v>
      </c>
      <c r="AP4" s="53">
        <f>E3</f>
        <v>8417.93</v>
      </c>
      <c r="AQ4" s="53">
        <f>F3</f>
        <v>9236.93</v>
      </c>
      <c r="AR4" s="53">
        <f ca="1">D14</f>
        <v>10006.709999999999</v>
      </c>
      <c r="AS4" s="53">
        <f ca="1">E14</f>
        <v>11200.9025</v>
      </c>
      <c r="AT4" s="53">
        <f ca="1">F14</f>
        <v>12449.735000000001</v>
      </c>
      <c r="AU4" s="11">
        <f ca="1">D16</f>
        <v>0.31685776813314481</v>
      </c>
      <c r="AV4" s="11">
        <f ca="1">E16</f>
        <v>0.33060057520079167</v>
      </c>
      <c r="AW4" s="11">
        <f ca="1">F16</f>
        <v>0.34782173297838126</v>
      </c>
    </row>
    <row r="5" spans="1:49" ht="18.75" customHeight="1" x14ac:dyDescent="0.45">
      <c r="A5" s="20" t="s">
        <v>22</v>
      </c>
      <c r="B5" s="20" t="s">
        <v>100</v>
      </c>
      <c r="C5" s="20" t="s">
        <v>19</v>
      </c>
      <c r="D5" s="21">
        <v>10307.67</v>
      </c>
      <c r="E5" s="21">
        <f t="shared" si="0"/>
        <v>11416.369999999999</v>
      </c>
      <c r="F5" s="21">
        <v>12525.07</v>
      </c>
      <c r="G5" s="21" t="str">
        <f t="shared" si="1"/>
        <v/>
      </c>
      <c r="H5" s="22">
        <f t="shared" si="2"/>
        <v>0.21512136108354252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99</v>
      </c>
      <c r="C6" s="20" t="s">
        <v>19</v>
      </c>
      <c r="D6" s="21">
        <v>9935.5400000000009</v>
      </c>
      <c r="E6" s="21">
        <f t="shared" si="0"/>
        <v>11032.395</v>
      </c>
      <c r="F6" s="21">
        <v>12129.25</v>
      </c>
      <c r="G6" s="21" t="str">
        <f t="shared" si="1"/>
        <v/>
      </c>
      <c r="H6" s="22">
        <f t="shared" si="2"/>
        <v>0.22079423966890577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101</v>
      </c>
      <c r="C7" s="20" t="s">
        <v>19</v>
      </c>
      <c r="D7" s="21">
        <v>10077.879999999999</v>
      </c>
      <c r="E7" s="21">
        <f t="shared" si="0"/>
        <v>11163.805</v>
      </c>
      <c r="F7" s="21">
        <v>12249.73</v>
      </c>
      <c r="G7" s="21" t="str">
        <f t="shared" si="1"/>
        <v/>
      </c>
      <c r="H7" s="22">
        <f t="shared" si="2"/>
        <v>0.21550663433182371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102</v>
      </c>
      <c r="C8" s="20" t="s">
        <v>19</v>
      </c>
      <c r="D8" s="21">
        <v>8916.27</v>
      </c>
      <c r="E8" s="21">
        <f t="shared" si="0"/>
        <v>10645.334999999999</v>
      </c>
      <c r="F8" s="21">
        <v>12374.4</v>
      </c>
      <c r="G8" s="21" t="str">
        <f t="shared" si="1"/>
        <v/>
      </c>
      <c r="H8" s="22">
        <f t="shared" si="2"/>
        <v>0.38784491721313952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103</v>
      </c>
      <c r="C9" s="20" t="s">
        <v>19</v>
      </c>
      <c r="D9" s="21">
        <v>10364.19</v>
      </c>
      <c r="E9" s="21">
        <f t="shared" si="0"/>
        <v>11508.365000000002</v>
      </c>
      <c r="F9" s="21">
        <v>12652.54</v>
      </c>
      <c r="G9" s="21" t="str">
        <f t="shared" si="1"/>
        <v/>
      </c>
      <c r="H9" s="22">
        <f t="shared" si="2"/>
        <v>0.22079390671147481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104</v>
      </c>
      <c r="C10" s="20" t="s">
        <v>19</v>
      </c>
      <c r="D10" s="21">
        <v>12238.98</v>
      </c>
      <c r="E10" s="21">
        <f t="shared" si="0"/>
        <v>13557.77</v>
      </c>
      <c r="F10" s="21">
        <v>14876.56</v>
      </c>
      <c r="G10" s="21" t="str">
        <f t="shared" si="1"/>
        <v/>
      </c>
      <c r="H10" s="22">
        <f t="shared" si="2"/>
        <v>0.21550652096825051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105</v>
      </c>
      <c r="C11" s="20" t="s">
        <v>19</v>
      </c>
      <c r="D11" s="21">
        <v>9564</v>
      </c>
      <c r="E11" s="21">
        <f t="shared" si="0"/>
        <v>11238</v>
      </c>
      <c r="F11" s="21">
        <v>12912</v>
      </c>
      <c r="G11" s="21" t="str">
        <f t="shared" si="1"/>
        <v/>
      </c>
      <c r="H11" s="22">
        <f t="shared" si="2"/>
        <v>0.35006273525721454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10006.709999999999</v>
      </c>
      <c r="E14" s="32">
        <f ca="1">MEDIAN(INDIRECT("E4"):E12)</f>
        <v>11200.9025</v>
      </c>
      <c r="F14" s="32">
        <f ca="1">MEDIAN(INDIRECT("F4"):F12)</f>
        <v>12449.735000000001</v>
      </c>
      <c r="G14" s="33"/>
      <c r="H14" s="34">
        <f ca="1">MEDIAN(INDIRECT("H4"):H12)</f>
        <v>0.21815027052164926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10060.466249999999</v>
      </c>
      <c r="E15" s="33">
        <f ca="1">AVERAGE(INDIRECT("E4"):E12)</f>
        <v>11205.155000000001</v>
      </c>
      <c r="F15" s="33">
        <f ca="1">AVERAGE(INDIRECT("F4"):F12)</f>
        <v>12349.84375</v>
      </c>
      <c r="G15" s="33"/>
      <c r="H15" s="34">
        <f ca="1">AVERAGE(INDIRECT("H4"):H12)</f>
        <v>0.22820378940429392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0.31685776813314481</v>
      </c>
      <c r="E16" s="34">
        <f ca="1">IFERROR(INDIRECT(ADDRESS(ROW()-2,COLUMN()))/E3-1,"")</f>
        <v>0.33060057520079167</v>
      </c>
      <c r="F16" s="34">
        <f ca="1">IFERROR(INDIRECT(ADDRESS(ROW()-2,COLUMN()))/F3-1,"")</f>
        <v>0.34782173297838126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0.32393195489364945</v>
      </c>
      <c r="E17" s="34">
        <f ca="1">IF(E3&gt;=INDIRECT(ADDRESS(ROW()-2,COLUMN())),"At Market",INDIRECT(ADDRESS(ROW()-2,COLUMN()))/E3-1)</f>
        <v>0.33110574689977224</v>
      </c>
      <c r="F17" s="34">
        <f ca="1">IF(F3&gt;=INDIRECT(ADDRESS(ROW()-2,COLUMN())),"At Market",INDIRECT(ADDRESS(ROW()-2,COLUMN()))/F3-1)</f>
        <v>0.33700739856207629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0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Environmental Health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560</v>
      </c>
      <c r="C3" s="12" t="s">
        <v>19</v>
      </c>
      <c r="D3" s="13">
        <v>3648.67</v>
      </c>
      <c r="E3" s="13">
        <f t="shared" ref="E3:E11" si="0">IF(OR(B3 = "No Comparable Class", B3 = "Data Not Available", B3 = "Not Surveyed"),"",MEDIAN(D3,F3))</f>
        <v>4038.67</v>
      </c>
      <c r="F3" s="13">
        <v>4428.67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0.21377652678921355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560</v>
      </c>
      <c r="C4" s="20" t="s">
        <v>19</v>
      </c>
      <c r="D4" s="21">
        <v>3924.27</v>
      </c>
      <c r="E4" s="21">
        <f t="shared" si="0"/>
        <v>4347.2</v>
      </c>
      <c r="F4" s="21">
        <v>4770.13</v>
      </c>
      <c r="G4" s="21" t="str">
        <f t="shared" si="1"/>
        <v/>
      </c>
      <c r="H4" s="22">
        <f t="shared" si="2"/>
        <v>0.2155458212610244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Environmental Health Technician II</v>
      </c>
      <c r="AN4" s="5">
        <f ca="1">E13</f>
        <v>7</v>
      </c>
      <c r="AO4" s="53">
        <f>D3</f>
        <v>3648.67</v>
      </c>
      <c r="AP4" s="53">
        <f>E3</f>
        <v>4038.67</v>
      </c>
      <c r="AQ4" s="53">
        <f>F3</f>
        <v>4428.67</v>
      </c>
      <c r="AR4" s="53">
        <f ca="1">D14</f>
        <v>3718</v>
      </c>
      <c r="AS4" s="53">
        <f ca="1">E14</f>
        <v>4347.2</v>
      </c>
      <c r="AT4" s="53">
        <f ca="1">F14</f>
        <v>4770.13</v>
      </c>
      <c r="AU4" s="11">
        <f ca="1">D16</f>
        <v>1.9001444361918196E-2</v>
      </c>
      <c r="AV4" s="11">
        <f ca="1">E16</f>
        <v>7.6393961378374398E-2</v>
      </c>
      <c r="AW4" s="11">
        <f ca="1">F16</f>
        <v>7.7102154823005531E-2</v>
      </c>
    </row>
    <row r="5" spans="1:49" ht="18.75" customHeight="1" x14ac:dyDescent="0.45">
      <c r="A5" s="20" t="s">
        <v>22</v>
      </c>
      <c r="B5" s="20" t="s">
        <v>561</v>
      </c>
      <c r="C5" s="20" t="s">
        <v>19</v>
      </c>
      <c r="D5" s="21">
        <v>3617.47</v>
      </c>
      <c r="E5" s="21">
        <f t="shared" si="0"/>
        <v>4007.4700000000003</v>
      </c>
      <c r="F5" s="21">
        <v>4397.47</v>
      </c>
      <c r="G5" s="21" t="str">
        <f t="shared" si="1"/>
        <v/>
      </c>
      <c r="H5" s="22">
        <f t="shared" si="2"/>
        <v>0.21562030922163844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562</v>
      </c>
      <c r="C6" s="20" t="s">
        <v>19</v>
      </c>
      <c r="D6" s="21">
        <v>4986.3100000000004</v>
      </c>
      <c r="E6" s="21">
        <f t="shared" si="0"/>
        <v>5536.7800000000007</v>
      </c>
      <c r="F6" s="21">
        <v>6087.25</v>
      </c>
      <c r="G6" s="21" t="str">
        <f t="shared" si="1"/>
        <v/>
      </c>
      <c r="H6" s="22">
        <f t="shared" si="2"/>
        <v>0.22079252994699483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563</v>
      </c>
      <c r="C7" s="20" t="s">
        <v>19</v>
      </c>
      <c r="D7" s="21">
        <v>3126.72</v>
      </c>
      <c r="E7" s="21">
        <f t="shared" si="0"/>
        <v>3463.6350000000002</v>
      </c>
      <c r="F7" s="21">
        <v>3800.55</v>
      </c>
      <c r="G7" s="21" t="str">
        <f t="shared" si="1"/>
        <v/>
      </c>
      <c r="H7" s="22">
        <f t="shared" si="2"/>
        <v>0.21550698495548071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564</v>
      </c>
      <c r="C8" s="20" t="s">
        <v>19</v>
      </c>
      <c r="D8" s="21">
        <v>3236.13</v>
      </c>
      <c r="E8" s="21">
        <f t="shared" si="0"/>
        <v>3584.5299999999997</v>
      </c>
      <c r="F8" s="21">
        <v>3932.93</v>
      </c>
      <c r="G8" s="21" t="str">
        <f t="shared" si="1"/>
        <v/>
      </c>
      <c r="H8" s="22">
        <f t="shared" si="2"/>
        <v>0.21531891487671984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560</v>
      </c>
      <c r="C10" s="20" t="s">
        <v>19</v>
      </c>
      <c r="D10" s="21">
        <v>4325.5</v>
      </c>
      <c r="E10" s="21">
        <f t="shared" si="0"/>
        <v>4791.6000000000004</v>
      </c>
      <c r="F10" s="21">
        <v>5257.7</v>
      </c>
      <c r="G10" s="21" t="str">
        <f t="shared" si="1"/>
        <v/>
      </c>
      <c r="H10" s="22">
        <f t="shared" si="2"/>
        <v>0.21551265749624315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565</v>
      </c>
      <c r="C11" s="20" t="s">
        <v>19</v>
      </c>
      <c r="D11" s="21">
        <v>3718</v>
      </c>
      <c r="E11" s="21">
        <f t="shared" si="0"/>
        <v>4369</v>
      </c>
      <c r="F11" s="21">
        <v>5020</v>
      </c>
      <c r="G11" s="21" t="str">
        <f t="shared" si="1"/>
        <v/>
      </c>
      <c r="H11" s="22">
        <f t="shared" si="2"/>
        <v>0.35018827326519641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3718</v>
      </c>
      <c r="E14" s="32">
        <f ca="1">MEDIAN(INDIRECT("E4"):E12)</f>
        <v>4347.2</v>
      </c>
      <c r="F14" s="32">
        <f ca="1">MEDIAN(INDIRECT("F4"):F12)</f>
        <v>4770.13</v>
      </c>
      <c r="G14" s="33"/>
      <c r="H14" s="34">
        <f ca="1">MEDIAN(INDIRECT("H4"):H12)</f>
        <v>0.2155458212610244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3847.7714285714283</v>
      </c>
      <c r="E15" s="33">
        <f ca="1">AVERAGE(INDIRECT("E4"):E12)</f>
        <v>4300.0307142857137</v>
      </c>
      <c r="F15" s="33">
        <f ca="1">AVERAGE(INDIRECT("F4"):F12)</f>
        <v>4752.29</v>
      </c>
      <c r="G15" s="33"/>
      <c r="H15" s="34">
        <f ca="1">AVERAGE(INDIRECT("H4"):H12)</f>
        <v>0.23549792728904254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1.9001444361918196E-2</v>
      </c>
      <c r="E16" s="34">
        <f ca="1">IFERROR(INDIRECT(ADDRESS(ROW()-2,COLUMN()))/E3-1,"")</f>
        <v>7.6393961378374398E-2</v>
      </c>
      <c r="F16" s="34">
        <f ca="1">IFERROR(INDIRECT(ADDRESS(ROW()-2,COLUMN()))/F3-1,"")</f>
        <v>7.7102154823005531E-2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5.4568220357398278E-2</v>
      </c>
      <c r="E17" s="34">
        <f ca="1">IF(E3&gt;=INDIRECT(ADDRESS(ROW()-2,COLUMN())),"At Market",INDIRECT(ADDRESS(ROW()-2,COLUMN()))/E3-1)</f>
        <v>6.4714550652990699E-2</v>
      </c>
      <c r="F17" s="34">
        <f ca="1">IF(F3&gt;=INDIRECT(ADDRESS(ROW()-2,COLUMN())),"At Market",INDIRECT(ADDRESS(ROW()-2,COLUMN()))/F3-1)</f>
        <v>7.3073857388335606E-2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0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Environmental Management Admin/APCO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566</v>
      </c>
      <c r="C3" s="12" t="s">
        <v>19</v>
      </c>
      <c r="D3" s="13">
        <v>11251.07</v>
      </c>
      <c r="E3" s="13">
        <f t="shared" ref="E3:E11" si="0">IF(OR(B3 = "No Comparable Class", B3 = "Data Not Available", B3 = "Not Surveyed"),"",MEDIAN(D3,F3))</f>
        <v>11251.07</v>
      </c>
      <c r="F3" s="13">
        <v>11251.07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567</v>
      </c>
      <c r="C4" s="20" t="s">
        <v>19</v>
      </c>
      <c r="D4" s="21">
        <v>8834.7999999999993</v>
      </c>
      <c r="E4" s="21">
        <f t="shared" si="0"/>
        <v>8834.7999999999993</v>
      </c>
      <c r="F4" s="21">
        <v>8834.7999999999993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Environmental Management Admin/APCO</v>
      </c>
      <c r="AN4" s="5">
        <f ca="1">E13</f>
        <v>8</v>
      </c>
      <c r="AO4" s="53">
        <f>D3</f>
        <v>11251.07</v>
      </c>
      <c r="AP4" s="53">
        <f>E3</f>
        <v>11251.07</v>
      </c>
      <c r="AQ4" s="53">
        <f>F3</f>
        <v>11251.07</v>
      </c>
      <c r="AR4" s="53">
        <f ca="1">D14</f>
        <v>10247.939999999999</v>
      </c>
      <c r="AS4" s="53">
        <f ca="1">E14</f>
        <v>11365.584999999999</v>
      </c>
      <c r="AT4" s="53">
        <f ca="1">F14</f>
        <v>12483.23</v>
      </c>
      <c r="AU4" s="11">
        <f ca="1">D16</f>
        <v>-8.9158631134638844E-2</v>
      </c>
      <c r="AV4" s="11">
        <f ca="1">E16</f>
        <v>1.0178143056615907E-2</v>
      </c>
      <c r="AW4" s="11">
        <f ca="1">F16</f>
        <v>0.10951491724787066</v>
      </c>
    </row>
    <row r="5" spans="1:49" ht="18.75" customHeight="1" x14ac:dyDescent="0.45">
      <c r="A5" s="20" t="s">
        <v>22</v>
      </c>
      <c r="B5" s="20" t="s">
        <v>568</v>
      </c>
      <c r="C5" s="20" t="s">
        <v>19</v>
      </c>
      <c r="D5" s="21">
        <v>12467.87</v>
      </c>
      <c r="E5" s="21">
        <f t="shared" si="0"/>
        <v>13811.2</v>
      </c>
      <c r="F5" s="21">
        <v>15154.53</v>
      </c>
      <c r="G5" s="21" t="str">
        <f t="shared" si="1"/>
        <v/>
      </c>
      <c r="H5" s="22">
        <f t="shared" si="2"/>
        <v>0.21548668698021389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567</v>
      </c>
      <c r="C6" s="20" t="s">
        <v>19</v>
      </c>
      <c r="D6" s="21">
        <v>10135.75</v>
      </c>
      <c r="E6" s="21">
        <f t="shared" si="0"/>
        <v>11254.705</v>
      </c>
      <c r="F6" s="21">
        <v>12373.66</v>
      </c>
      <c r="G6" s="21" t="str">
        <f t="shared" si="1"/>
        <v/>
      </c>
      <c r="H6" s="22">
        <f t="shared" si="2"/>
        <v>0.22079372518067242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567</v>
      </c>
      <c r="C7" s="20" t="s">
        <v>19</v>
      </c>
      <c r="D7" s="21">
        <v>10360.129999999999</v>
      </c>
      <c r="E7" s="21">
        <f t="shared" si="0"/>
        <v>11476.465</v>
      </c>
      <c r="F7" s="21">
        <v>12592.8</v>
      </c>
      <c r="G7" s="21" t="str">
        <f t="shared" si="1"/>
        <v/>
      </c>
      <c r="H7" s="22">
        <f t="shared" si="2"/>
        <v>0.21550598303303148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569</v>
      </c>
      <c r="C8" s="20" t="s">
        <v>19</v>
      </c>
      <c r="D8" s="21">
        <v>11235.47</v>
      </c>
      <c r="E8" s="21">
        <f t="shared" si="0"/>
        <v>14043.470000000001</v>
      </c>
      <c r="F8" s="21">
        <v>16851.47</v>
      </c>
      <c r="G8" s="21" t="str">
        <f t="shared" si="1"/>
        <v/>
      </c>
      <c r="H8" s="22">
        <f t="shared" si="2"/>
        <v>0.49984557833361687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567</v>
      </c>
      <c r="C9" s="20" t="s">
        <v>19</v>
      </c>
      <c r="D9" s="21">
        <v>7996.51</v>
      </c>
      <c r="E9" s="21">
        <f t="shared" si="0"/>
        <v>8879.2950000000001</v>
      </c>
      <c r="F9" s="21">
        <v>9762.08</v>
      </c>
      <c r="G9" s="21" t="str">
        <f t="shared" si="1"/>
        <v/>
      </c>
      <c r="H9" s="22">
        <f t="shared" si="2"/>
        <v>0.2207925707589935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567</v>
      </c>
      <c r="C10" s="20" t="s">
        <v>19</v>
      </c>
      <c r="D10" s="21">
        <v>10594.22</v>
      </c>
      <c r="E10" s="21">
        <f t="shared" si="0"/>
        <v>11735.785</v>
      </c>
      <c r="F10" s="21">
        <v>12877.35</v>
      </c>
      <c r="G10" s="21" t="str">
        <f t="shared" si="1"/>
        <v/>
      </c>
      <c r="H10" s="22">
        <f t="shared" si="2"/>
        <v>0.21550713502268226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567</v>
      </c>
      <c r="C11" s="20" t="s">
        <v>19</v>
      </c>
      <c r="D11" s="21">
        <v>7776</v>
      </c>
      <c r="E11" s="21">
        <f t="shared" si="0"/>
        <v>9137</v>
      </c>
      <c r="F11" s="21">
        <v>10498</v>
      </c>
      <c r="G11" s="21" t="str">
        <f t="shared" si="1"/>
        <v/>
      </c>
      <c r="H11" s="22">
        <f t="shared" si="2"/>
        <v>0.35005144032921809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10247.939999999999</v>
      </c>
      <c r="E14" s="32">
        <f ca="1">MEDIAN(INDIRECT("E4"):E12)</f>
        <v>11365.584999999999</v>
      </c>
      <c r="F14" s="32">
        <f ca="1">MEDIAN(INDIRECT("F4"):F12)</f>
        <v>12483.23</v>
      </c>
      <c r="G14" s="33"/>
      <c r="H14" s="34">
        <f ca="1">MEDIAN(INDIRECT("H4"):H12)</f>
        <v>0.21814985289083788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9925.09375</v>
      </c>
      <c r="E15" s="33">
        <f ca="1">AVERAGE(INDIRECT("E4"):E12)</f>
        <v>11146.59</v>
      </c>
      <c r="F15" s="33">
        <f ca="1">AVERAGE(INDIRECT("F4"):F12)</f>
        <v>12368.086250000002</v>
      </c>
      <c r="G15" s="33"/>
      <c r="H15" s="34">
        <f ca="1">AVERAGE(INDIRECT("H4"):H12)</f>
        <v>0.24224788995480356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-8.9158631134638844E-2</v>
      </c>
      <c r="E16" s="34">
        <f ca="1">IFERROR(INDIRECT(ADDRESS(ROW()-2,COLUMN()))/E3-1,"")</f>
        <v>1.0178143056615907E-2</v>
      </c>
      <c r="F16" s="34">
        <f ca="1">IFERROR(INDIRECT(ADDRESS(ROW()-2,COLUMN()))/F3-1,"")</f>
        <v>0.10951491724787066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>
        <f ca="1">IF(F3&gt;=INDIRECT(ADDRESS(ROW()-2,COLUMN())),"At Market",INDIRECT(ADDRESS(ROW()-2,COLUMN()))/F3-1)</f>
        <v>9.9280890617514883E-2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Epidemiologist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570</v>
      </c>
      <c r="C3" s="12" t="s">
        <v>19</v>
      </c>
      <c r="D3" s="13">
        <v>5804.93</v>
      </c>
      <c r="E3" s="13">
        <f t="shared" ref="E3:E11" si="0">IF(OR(B3 = "No Comparable Class", B3 = "Data Not Available", B3 = "Not Surveyed"),"",MEDIAN(D3,F3))</f>
        <v>6430.665</v>
      </c>
      <c r="F3" s="13">
        <v>7056.4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0.21558744033089106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Epidemiologist</v>
      </c>
      <c r="AN4" s="5">
        <f ca="1">E13</f>
        <v>6</v>
      </c>
      <c r="AO4" s="53">
        <f>D3</f>
        <v>5804.93</v>
      </c>
      <c r="AP4" s="53">
        <f>E3</f>
        <v>6430.665</v>
      </c>
      <c r="AQ4" s="53">
        <f>F3</f>
        <v>7056.4</v>
      </c>
      <c r="AR4" s="53">
        <f ca="1">D14</f>
        <v>6303.8600000000006</v>
      </c>
      <c r="AS4" s="53">
        <f ca="1">E14</f>
        <v>7189.57</v>
      </c>
      <c r="AT4" s="53">
        <f ca="1">F14</f>
        <v>7912.3</v>
      </c>
      <c r="AU4" s="11">
        <f ca="1">D16</f>
        <v>8.594935683978977E-2</v>
      </c>
      <c r="AV4" s="11">
        <f ca="1">E16</f>
        <v>0.11801345584010359</v>
      </c>
      <c r="AW4" s="11">
        <f ca="1">F16</f>
        <v>0.12129414432288432</v>
      </c>
    </row>
    <row r="5" spans="1:49" ht="18.75" customHeight="1" x14ac:dyDescent="0.45">
      <c r="A5" s="20" t="s">
        <v>22</v>
      </c>
      <c r="B5" s="20" t="s">
        <v>571</v>
      </c>
      <c r="C5" s="20" t="s">
        <v>19</v>
      </c>
      <c r="D5" s="21">
        <v>5794.53</v>
      </c>
      <c r="E5" s="21">
        <f t="shared" si="0"/>
        <v>6418.53</v>
      </c>
      <c r="F5" s="21">
        <v>7042.53</v>
      </c>
      <c r="G5" s="21" t="str">
        <f t="shared" si="1"/>
        <v/>
      </c>
      <c r="H5" s="22">
        <f t="shared" si="2"/>
        <v>0.21537553520302777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570</v>
      </c>
      <c r="C6" s="20" t="s">
        <v>19</v>
      </c>
      <c r="D6" s="21">
        <v>7140.61</v>
      </c>
      <c r="E6" s="21">
        <f t="shared" si="0"/>
        <v>7928.9149999999991</v>
      </c>
      <c r="F6" s="21">
        <v>8717.2199999999993</v>
      </c>
      <c r="G6" s="21" t="str">
        <f t="shared" si="1"/>
        <v/>
      </c>
      <c r="H6" s="22">
        <f t="shared" si="2"/>
        <v>0.2207948620636051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570</v>
      </c>
      <c r="C7" s="20" t="s">
        <v>19</v>
      </c>
      <c r="D7" s="21">
        <v>6467.72</v>
      </c>
      <c r="E7" s="21">
        <f t="shared" si="0"/>
        <v>7164.64</v>
      </c>
      <c r="F7" s="21">
        <v>7861.56</v>
      </c>
      <c r="G7" s="21" t="str">
        <f t="shared" si="1"/>
        <v/>
      </c>
      <c r="H7" s="22">
        <f t="shared" si="2"/>
        <v>0.21550716481232945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571</v>
      </c>
      <c r="C8" s="20" t="s">
        <v>19</v>
      </c>
      <c r="D8" s="21">
        <v>5761.6</v>
      </c>
      <c r="E8" s="21">
        <f t="shared" si="0"/>
        <v>6382.1350000000002</v>
      </c>
      <c r="F8" s="21">
        <v>7002.67</v>
      </c>
      <c r="G8" s="21" t="str">
        <f t="shared" si="1"/>
        <v/>
      </c>
      <c r="H8" s="22">
        <f t="shared" si="2"/>
        <v>0.21540370730352665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572</v>
      </c>
      <c r="C10" s="20" t="s">
        <v>19</v>
      </c>
      <c r="D10" s="21">
        <v>6551.2</v>
      </c>
      <c r="E10" s="21">
        <f t="shared" si="0"/>
        <v>7257.12</v>
      </c>
      <c r="F10" s="21">
        <v>7963.04</v>
      </c>
      <c r="G10" s="21" t="str">
        <f t="shared" si="1"/>
        <v/>
      </c>
      <c r="H10" s="22">
        <f t="shared" si="2"/>
        <v>0.21550860910978153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570</v>
      </c>
      <c r="C11" s="20" t="s">
        <v>19</v>
      </c>
      <c r="D11" s="21">
        <v>6140</v>
      </c>
      <c r="E11" s="21">
        <f t="shared" si="0"/>
        <v>7214.5</v>
      </c>
      <c r="F11" s="21">
        <v>8289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6303.8600000000006</v>
      </c>
      <c r="E14" s="32">
        <f ca="1">MEDIAN(INDIRECT("E4"):E12)</f>
        <v>7189.57</v>
      </c>
      <c r="F14" s="32">
        <f ca="1">MEDIAN(INDIRECT("F4"):F12)</f>
        <v>7912.3</v>
      </c>
      <c r="G14" s="33"/>
      <c r="H14" s="34">
        <f ca="1">MEDIAN(INDIRECT("H4"):H12)</f>
        <v>0.21550788696105549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6309.2766666666676</v>
      </c>
      <c r="E15" s="33">
        <f ca="1">AVERAGE(INDIRECT("E4"):E12)</f>
        <v>7060.9733333333343</v>
      </c>
      <c r="F15" s="33">
        <f ca="1">AVERAGE(INDIRECT("F4"):F12)</f>
        <v>7812.670000000001</v>
      </c>
      <c r="G15" s="33"/>
      <c r="H15" s="34">
        <f ca="1">AVERAGE(INDIRECT("H4"):H12)</f>
        <v>0.23876497974871178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8.594935683978977E-2</v>
      </c>
      <c r="E16" s="34">
        <f ca="1">IFERROR(INDIRECT(ADDRESS(ROW()-2,COLUMN()))/E3-1,"")</f>
        <v>0.11801345584010359</v>
      </c>
      <c r="F16" s="34">
        <f ca="1">IFERROR(INDIRECT(ADDRESS(ROW()-2,COLUMN()))/F3-1,"")</f>
        <v>0.12129414432288432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8.6882471738103151E-2</v>
      </c>
      <c r="E17" s="34">
        <f ca="1">IF(E3&gt;=INDIRECT(ADDRESS(ROW()-2,COLUMN())),"At Market",INDIRECT(ADDRESS(ROW()-2,COLUMN()))/E3-1)</f>
        <v>9.801604240515327E-2</v>
      </c>
      <c r="F17" s="34">
        <f ca="1">IF(F3&gt;=INDIRECT(ADDRESS(ROW()-2,COLUMN())),"At Market",INDIRECT(ADDRESS(ROW()-2,COLUMN()))/F3-1)</f>
        <v>0.1071750467660566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0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Equipment Services Center Superintendent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573</v>
      </c>
      <c r="C3" s="12" t="s">
        <v>19</v>
      </c>
      <c r="D3" s="13">
        <v>5506.8</v>
      </c>
      <c r="E3" s="13">
        <f t="shared" ref="E3:E11" si="0">IF(OR(B3 = "No Comparable Class", B3 = "Data Not Available", B3 = "Not Surveyed"),"",MEDIAN(D3,F3))</f>
        <v>6101.335</v>
      </c>
      <c r="F3" s="13">
        <v>6695.87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0.21592758044599392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Equipment Services Center Superintendent</v>
      </c>
      <c r="AN4" s="5">
        <f ca="1">E13</f>
        <v>7</v>
      </c>
      <c r="AO4" s="53">
        <f>D3</f>
        <v>5506.8</v>
      </c>
      <c r="AP4" s="53">
        <f>E3</f>
        <v>6101.335</v>
      </c>
      <c r="AQ4" s="53">
        <f>F3</f>
        <v>6695.87</v>
      </c>
      <c r="AR4" s="53">
        <f ca="1">D14</f>
        <v>6169.71</v>
      </c>
      <c r="AS4" s="53">
        <f ca="1">E14</f>
        <v>6850.8249999999998</v>
      </c>
      <c r="AT4" s="53">
        <f ca="1">F14</f>
        <v>7813</v>
      </c>
      <c r="AU4" s="11">
        <f ca="1">D16</f>
        <v>0.12038025713663103</v>
      </c>
      <c r="AV4" s="11">
        <f ca="1">E16</f>
        <v>0.1228403292066409</v>
      </c>
      <c r="AW4" s="11">
        <f ca="1">F16</f>
        <v>0.16683866323569596</v>
      </c>
    </row>
    <row r="5" spans="1:49" ht="18.75" customHeight="1" x14ac:dyDescent="0.45">
      <c r="A5" s="20" t="s">
        <v>22</v>
      </c>
      <c r="B5" s="20" t="s">
        <v>574</v>
      </c>
      <c r="C5" s="20" t="s">
        <v>19</v>
      </c>
      <c r="D5" s="21">
        <v>7156.93</v>
      </c>
      <c r="E5" s="21">
        <f t="shared" si="0"/>
        <v>7928.2650000000003</v>
      </c>
      <c r="F5" s="21">
        <v>8699.6</v>
      </c>
      <c r="G5" s="21" t="str">
        <f t="shared" si="1"/>
        <v/>
      </c>
      <c r="H5" s="22">
        <f t="shared" si="2"/>
        <v>0.21554912511370095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575</v>
      </c>
      <c r="C6" s="20" t="s">
        <v>19</v>
      </c>
      <c r="D6" s="21">
        <v>7912.25</v>
      </c>
      <c r="E6" s="21">
        <f t="shared" si="0"/>
        <v>8785.74</v>
      </c>
      <c r="F6" s="21">
        <v>9659.23</v>
      </c>
      <c r="G6" s="21" t="str">
        <f t="shared" si="1"/>
        <v/>
      </c>
      <c r="H6" s="22">
        <f t="shared" si="2"/>
        <v>0.22079433789377223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576</v>
      </c>
      <c r="C7" s="20" t="s">
        <v>19</v>
      </c>
      <c r="D7" s="21">
        <v>5639.92</v>
      </c>
      <c r="E7" s="21">
        <f t="shared" si="0"/>
        <v>6247.6350000000002</v>
      </c>
      <c r="F7" s="21">
        <v>6855.35</v>
      </c>
      <c r="G7" s="21" t="str">
        <f t="shared" si="1"/>
        <v/>
      </c>
      <c r="H7" s="22">
        <f t="shared" si="2"/>
        <v>0.21550482985574271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577</v>
      </c>
      <c r="C8" s="20" t="s">
        <v>19</v>
      </c>
      <c r="D8" s="21">
        <v>5922.8</v>
      </c>
      <c r="E8" s="21">
        <f t="shared" si="0"/>
        <v>6560.665</v>
      </c>
      <c r="F8" s="21">
        <v>7198.53</v>
      </c>
      <c r="G8" s="21" t="str">
        <f t="shared" si="1"/>
        <v/>
      </c>
      <c r="H8" s="22">
        <f t="shared" si="2"/>
        <v>0.21539305733774561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578</v>
      </c>
      <c r="C9" s="20" t="s">
        <v>19</v>
      </c>
      <c r="D9" s="21">
        <v>6169.71</v>
      </c>
      <c r="E9" s="21">
        <f t="shared" si="0"/>
        <v>6850.8249999999998</v>
      </c>
      <c r="F9" s="21">
        <v>7531.94</v>
      </c>
      <c r="G9" s="21" t="str">
        <f t="shared" si="1"/>
        <v/>
      </c>
      <c r="H9" s="22">
        <f t="shared" si="2"/>
        <v>0.22079319773538786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579</v>
      </c>
      <c r="C10" s="20" t="s">
        <v>19</v>
      </c>
      <c r="D10" s="21">
        <v>6965.45</v>
      </c>
      <c r="E10" s="21">
        <f t="shared" si="0"/>
        <v>7716.01</v>
      </c>
      <c r="F10" s="21">
        <v>8466.57</v>
      </c>
      <c r="G10" s="21" t="str">
        <f t="shared" si="1"/>
        <v/>
      </c>
      <c r="H10" s="22">
        <f t="shared" si="2"/>
        <v>0.21550940714526701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402</v>
      </c>
      <c r="C11" s="20" t="s">
        <v>19</v>
      </c>
      <c r="D11" s="21">
        <v>5787</v>
      </c>
      <c r="E11" s="21">
        <f t="shared" si="0"/>
        <v>6800</v>
      </c>
      <c r="F11" s="21">
        <v>7813</v>
      </c>
      <c r="G11" s="21" t="str">
        <f t="shared" si="1"/>
        <v/>
      </c>
      <c r="H11" s="22">
        <f t="shared" si="2"/>
        <v>0.35009504060825991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6169.71</v>
      </c>
      <c r="E14" s="32">
        <f ca="1">MEDIAN(INDIRECT("E4"):E12)</f>
        <v>6850.8249999999998</v>
      </c>
      <c r="F14" s="32">
        <f ca="1">MEDIAN(INDIRECT("F4"):F12)</f>
        <v>7813</v>
      </c>
      <c r="G14" s="33"/>
      <c r="H14" s="34">
        <f ca="1">MEDIAN(INDIRECT("H4"):H12)</f>
        <v>0.21554912511370095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6507.7228571428568</v>
      </c>
      <c r="E15" s="33">
        <f ca="1">AVERAGE(INDIRECT("E4"):E12)</f>
        <v>7269.8771428571426</v>
      </c>
      <c r="F15" s="33">
        <f ca="1">AVERAGE(INDIRECT("F4"):F12)</f>
        <v>8032.0314285714285</v>
      </c>
      <c r="G15" s="33"/>
      <c r="H15" s="34">
        <f ca="1">AVERAGE(INDIRECT("H4"):H12)</f>
        <v>0.2362341422414109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0.12038025713663103</v>
      </c>
      <c r="E16" s="34">
        <f ca="1">IFERROR(INDIRECT(ADDRESS(ROW()-2,COLUMN()))/E3-1,"")</f>
        <v>0.1228403292066409</v>
      </c>
      <c r="F16" s="34">
        <f ca="1">IFERROR(INDIRECT(ADDRESS(ROW()-2,COLUMN()))/F3-1,"")</f>
        <v>0.16683866323569596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0.18176125102470708</v>
      </c>
      <c r="E17" s="34">
        <f ca="1">IF(E3&gt;=INDIRECT(ADDRESS(ROW()-2,COLUMN())),"At Market",INDIRECT(ADDRESS(ROW()-2,COLUMN()))/E3-1)</f>
        <v>0.1915223705725293</v>
      </c>
      <c r="F17" s="34">
        <f ca="1">IF(F3&gt;=INDIRECT(ADDRESS(ROW()-2,COLUMN())),"At Market",INDIRECT(ADDRESS(ROW()-2,COLUMN()))/F3-1)</f>
        <v>0.19955008513776828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9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Executive Director CMCAA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580</v>
      </c>
      <c r="C3" s="12" t="s">
        <v>19</v>
      </c>
      <c r="D3" s="13">
        <v>5564</v>
      </c>
      <c r="E3" s="13">
        <f t="shared" ref="E3:E11" si="0">IF(OR(B3 = "No Comparable Class", B3 = "Data Not Available", B3 = "Not Surveyed"),"",MEDIAN(D3,F3))</f>
        <v>6163.7350000000006</v>
      </c>
      <c r="F3" s="13">
        <v>6763.47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0.21557692307692311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Executive Director CMCAA</v>
      </c>
      <c r="AN4" s="5">
        <f ca="1">E13</f>
        <v>0</v>
      </c>
      <c r="AO4" s="53">
        <f>D3</f>
        <v>5564</v>
      </c>
      <c r="AP4" s="53">
        <f>E3</f>
        <v>6163.7350000000006</v>
      </c>
      <c r="AQ4" s="53">
        <f>F3</f>
        <v>6763.47</v>
      </c>
      <c r="AR4" s="53" t="e">
        <f ca="1">D14</f>
        <v>#NUM!</v>
      </c>
      <c r="AS4" s="53" t="e">
        <f ca="1">E14</f>
        <v>#NUM!</v>
      </c>
      <c r="AT4" s="53" t="e">
        <f ca="1">F14</f>
        <v>#NUM!</v>
      </c>
      <c r="AU4" s="11" t="str">
        <f ca="1">D16</f>
        <v/>
      </c>
      <c r="AV4" s="11" t="str">
        <f ca="1">E16</f>
        <v/>
      </c>
      <c r="AW4" s="11" t="str">
        <f ca="1">F16</f>
        <v/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0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 t="e">
        <f ca="1">MEDIAN(INDIRECT("D4"):D12)</f>
        <v>#NUM!</v>
      </c>
      <c r="E14" s="32" t="e">
        <f ca="1">MEDIAN(INDIRECT("E4"):E12)</f>
        <v>#NUM!</v>
      </c>
      <c r="F14" s="32" t="e">
        <f ca="1">MEDIAN(INDIRECT("F4"):F12)</f>
        <v>#NUM!</v>
      </c>
      <c r="G14" s="33"/>
      <c r="H14" s="34" t="e">
        <f ca="1">MEDIAN(INDIRECT("H4"):H12)</f>
        <v>#NUM!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 t="e">
        <f ca="1">AVERAGE(INDIRECT("D4"):D12)</f>
        <v>#DIV/0!</v>
      </c>
      <c r="E15" s="33" t="e">
        <f ca="1">AVERAGE(INDIRECT("E4"):E12)</f>
        <v>#DIV/0!</v>
      </c>
      <c r="F15" s="33" t="e">
        <f ca="1">AVERAGE(INDIRECT("F4"):F12)</f>
        <v>#DIV/0!</v>
      </c>
      <c r="G15" s="33"/>
      <c r="H15" s="34" t="e">
        <f ca="1">AVERAGE(INDIRECT("H4"):H12)</f>
        <v>#DIV/0!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 t="str">
        <f ca="1">IFERROR(INDIRECT(ADDRESS(ROW()-2,COLUMN()))/D3-1,"")</f>
        <v/>
      </c>
      <c r="E16" s="34" t="str">
        <f ca="1">IFERROR(INDIRECT(ADDRESS(ROW()-2,COLUMN()))/E3-1,"")</f>
        <v/>
      </c>
      <c r="F16" s="34" t="str">
        <f ca="1">IFERROR(INDIRECT(ADDRESS(ROW()-2,COLUMN()))/F3-1,"")</f>
        <v/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e">
        <f ca="1">IF(D3&gt;=INDIRECT(ADDRESS(ROW()-2,COLUMN())),"At Market",INDIRECT(ADDRESS(ROW()-2,COLUMN()))/D3-1)</f>
        <v>#DIV/0!</v>
      </c>
      <c r="E17" s="34" t="e">
        <f ca="1">IF(E3&gt;=INDIRECT(ADDRESS(ROW()-2,COLUMN())),"At Market",INDIRECT(ADDRESS(ROW()-2,COLUMN()))/E3-1)</f>
        <v>#DIV/0!</v>
      </c>
      <c r="F17" s="34" t="e">
        <f ca="1">IF(F3&gt;=INDIRECT(ADDRESS(ROW()-2,COLUMN())),"At Market",INDIRECT(ADDRESS(ROW()-2,COLUMN()))/F3-1)</f>
        <v>#DIV/0!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8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Executive Director First 5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581</v>
      </c>
      <c r="C3" s="12" t="s">
        <v>19</v>
      </c>
      <c r="D3" s="13">
        <v>6805.07</v>
      </c>
      <c r="E3" s="13">
        <f t="shared" ref="E3:E11" si="0">IF(OR(B3 = "No Comparable Class", B3 = "Data Not Available", B3 = "Not Surveyed"),"",MEDIAN(D3,F3))</f>
        <v>6805.07</v>
      </c>
      <c r="F3" s="13">
        <v>6805.07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Executive Director First 5</v>
      </c>
      <c r="AN4" s="5">
        <f ca="1">E13</f>
        <v>3</v>
      </c>
      <c r="AO4" s="53">
        <f>D3</f>
        <v>6805.07</v>
      </c>
      <c r="AP4" s="53">
        <f>E3</f>
        <v>6805.07</v>
      </c>
      <c r="AQ4" s="53">
        <f>F3</f>
        <v>6805.07</v>
      </c>
      <c r="AR4" s="53">
        <f ca="1">D14</f>
        <v>8296.4599999999991</v>
      </c>
      <c r="AS4" s="53">
        <f ca="1">E14</f>
        <v>9190.4349999999995</v>
      </c>
      <c r="AT4" s="53">
        <f ca="1">F14</f>
        <v>10084.41</v>
      </c>
      <c r="AU4" s="11">
        <f ca="1">D16</f>
        <v>0.21915865670742551</v>
      </c>
      <c r="AV4" s="11">
        <f ca="1">E16</f>
        <v>0.35052762131763515</v>
      </c>
      <c r="AW4" s="11">
        <f ca="1">F16</f>
        <v>0.48189658592784501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582</v>
      </c>
      <c r="C7" s="20" t="s">
        <v>19</v>
      </c>
      <c r="D7" s="21">
        <v>9015.89</v>
      </c>
      <c r="E7" s="21">
        <f t="shared" si="0"/>
        <v>9987.380000000001</v>
      </c>
      <c r="F7" s="21">
        <v>10958.87</v>
      </c>
      <c r="G7" s="21" t="str">
        <f t="shared" si="1"/>
        <v/>
      </c>
      <c r="H7" s="22">
        <f t="shared" si="2"/>
        <v>0.21550617853589626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583</v>
      </c>
      <c r="C10" s="20" t="s">
        <v>19</v>
      </c>
      <c r="D10" s="21">
        <v>8296.4599999999991</v>
      </c>
      <c r="E10" s="21">
        <f t="shared" si="0"/>
        <v>9190.4349999999995</v>
      </c>
      <c r="F10" s="21">
        <v>10084.41</v>
      </c>
      <c r="G10" s="21" t="str">
        <f t="shared" si="1"/>
        <v/>
      </c>
      <c r="H10" s="22">
        <f t="shared" si="2"/>
        <v>0.21550757793082842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584</v>
      </c>
      <c r="C11" s="20" t="s">
        <v>19</v>
      </c>
      <c r="D11" s="21">
        <v>6511</v>
      </c>
      <c r="E11" s="21">
        <f t="shared" si="0"/>
        <v>7650.5</v>
      </c>
      <c r="F11" s="21">
        <v>8790</v>
      </c>
      <c r="G11" s="21" t="str">
        <f t="shared" si="1"/>
        <v/>
      </c>
      <c r="H11" s="22">
        <f t="shared" si="2"/>
        <v>0.35002303793580092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3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8296.4599999999991</v>
      </c>
      <c r="E14" s="32">
        <f ca="1">MEDIAN(INDIRECT("E4"):E12)</f>
        <v>9190.4349999999995</v>
      </c>
      <c r="F14" s="32">
        <f ca="1">MEDIAN(INDIRECT("F4"):F12)</f>
        <v>10084.41</v>
      </c>
      <c r="G14" s="33"/>
      <c r="H14" s="34">
        <f ca="1">MEDIAN(INDIRECT("H4"):H12)</f>
        <v>0.21550757793082842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7941.1166666666659</v>
      </c>
      <c r="E15" s="33">
        <f ca="1">AVERAGE(INDIRECT("E4"):E12)</f>
        <v>8942.7716666666674</v>
      </c>
      <c r="F15" s="33">
        <f ca="1">AVERAGE(INDIRECT("F4"):F12)</f>
        <v>9944.4266666666663</v>
      </c>
      <c r="G15" s="33"/>
      <c r="H15" s="34">
        <f ca="1">AVERAGE(INDIRECT("H4"):H12)</f>
        <v>0.26034559813417518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0.21915865670742551</v>
      </c>
      <c r="E16" s="34">
        <f ca="1">IFERROR(INDIRECT(ADDRESS(ROW()-2,COLUMN()))/E3-1,"")</f>
        <v>0.35052762131763515</v>
      </c>
      <c r="F16" s="34">
        <f ca="1">IFERROR(INDIRECT(ADDRESS(ROW()-2,COLUMN()))/F3-1,"")</f>
        <v>0.48189658592784501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0.16694121686722796</v>
      </c>
      <c r="E17" s="34">
        <f ca="1">IF(E3&gt;=INDIRECT(ADDRESS(ROW()-2,COLUMN())),"At Market",INDIRECT(ADDRESS(ROW()-2,COLUMN()))/E3-1)</f>
        <v>0.31413367778239865</v>
      </c>
      <c r="F17" s="34">
        <f ca="1">IF(F3&gt;=INDIRECT(ADDRESS(ROW()-2,COLUMN())),"At Market",INDIRECT(ADDRESS(ROW()-2,COLUMN()))/F3-1)</f>
        <v>0.46132613869756911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8.17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Facilities Maintenance &amp; Grounds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585</v>
      </c>
      <c r="C3" s="12" t="s">
        <v>19</v>
      </c>
      <c r="D3" s="13">
        <v>5702.67</v>
      </c>
      <c r="E3" s="13">
        <f t="shared" ref="E3:E11" si="0">IF(OR(B3 = "No Comparable Class", B3 = "Data Not Available", B3 = "Not Surveyed"),"",MEDIAN(D3,F3))</f>
        <v>6317.1350000000002</v>
      </c>
      <c r="F3" s="13">
        <v>6931.6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0.21550080927004367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586</v>
      </c>
      <c r="C4" s="20" t="s">
        <v>19</v>
      </c>
      <c r="D4" s="21">
        <v>6704.53</v>
      </c>
      <c r="E4" s="21">
        <f t="shared" si="0"/>
        <v>7427.33</v>
      </c>
      <c r="F4" s="21">
        <v>8150.13</v>
      </c>
      <c r="G4" s="21" t="str">
        <f t="shared" si="1"/>
        <v/>
      </c>
      <c r="H4" s="22">
        <f t="shared" si="2"/>
        <v>0.2156154122660352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Facilities Maintenance &amp; Grounds Manager</v>
      </c>
      <c r="AN4" s="5">
        <f ca="1">E13</f>
        <v>8</v>
      </c>
      <c r="AO4" s="53">
        <f>D3</f>
        <v>5702.67</v>
      </c>
      <c r="AP4" s="53">
        <f>E3</f>
        <v>6317.1350000000002</v>
      </c>
      <c r="AQ4" s="53">
        <f>F3</f>
        <v>6931.6</v>
      </c>
      <c r="AR4" s="53">
        <f ca="1">D14</f>
        <v>6501.73</v>
      </c>
      <c r="AS4" s="53">
        <f ca="1">E14</f>
        <v>7573.17</v>
      </c>
      <c r="AT4" s="53">
        <f ca="1">F14</f>
        <v>8309.99</v>
      </c>
      <c r="AU4" s="11">
        <f ca="1">D16</f>
        <v>0.14012032959999421</v>
      </c>
      <c r="AV4" s="11">
        <f ca="1">E16</f>
        <v>0.19882984929085734</v>
      </c>
      <c r="AW4" s="11">
        <f ca="1">F16</f>
        <v>0.1988559639909977</v>
      </c>
    </row>
    <row r="5" spans="1:49" ht="18.75" customHeight="1" x14ac:dyDescent="0.45">
      <c r="A5" s="20" t="s">
        <v>22</v>
      </c>
      <c r="B5" s="20" t="s">
        <v>587</v>
      </c>
      <c r="C5" s="20" t="s">
        <v>19</v>
      </c>
      <c r="D5" s="21">
        <v>9772.5300000000007</v>
      </c>
      <c r="E5" s="21">
        <f t="shared" si="0"/>
        <v>10825.53</v>
      </c>
      <c r="F5" s="21">
        <v>11878.53</v>
      </c>
      <c r="G5" s="21" t="str">
        <f t="shared" si="1"/>
        <v/>
      </c>
      <c r="H5" s="22">
        <f t="shared" si="2"/>
        <v>0.21550202455249567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588</v>
      </c>
      <c r="C6" s="20" t="s">
        <v>19</v>
      </c>
      <c r="D6" s="21">
        <v>5620.36</v>
      </c>
      <c r="E6" s="21">
        <f t="shared" si="0"/>
        <v>6240.835</v>
      </c>
      <c r="F6" s="21">
        <v>6861.31</v>
      </c>
      <c r="G6" s="21" t="str">
        <f t="shared" si="1"/>
        <v/>
      </c>
      <c r="H6" s="22">
        <f t="shared" si="2"/>
        <v>0.22079546505917791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589</v>
      </c>
      <c r="C7" s="20" t="s">
        <v>19</v>
      </c>
      <c r="D7" s="21">
        <v>7710.24</v>
      </c>
      <c r="E7" s="21">
        <f t="shared" si="0"/>
        <v>8541.0450000000001</v>
      </c>
      <c r="F7" s="21">
        <v>9371.85</v>
      </c>
      <c r="G7" s="21" t="str">
        <f t="shared" si="1"/>
        <v/>
      </c>
      <c r="H7" s="22">
        <f t="shared" si="2"/>
        <v>0.21550691029073032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65</v>
      </c>
      <c r="C8" s="20" t="s">
        <v>19</v>
      </c>
      <c r="D8" s="21">
        <v>6298.93</v>
      </c>
      <c r="E8" s="21">
        <f t="shared" si="0"/>
        <v>7872.8</v>
      </c>
      <c r="F8" s="21">
        <v>9446.67</v>
      </c>
      <c r="G8" s="21" t="str">
        <f t="shared" si="1"/>
        <v/>
      </c>
      <c r="H8" s="22">
        <f t="shared" si="2"/>
        <v>0.49972614396413362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590</v>
      </c>
      <c r="C9" s="20" t="s">
        <v>19</v>
      </c>
      <c r="D9" s="21">
        <v>5898.9</v>
      </c>
      <c r="E9" s="21">
        <f t="shared" si="0"/>
        <v>6550.11</v>
      </c>
      <c r="F9" s="21">
        <v>7201.32</v>
      </c>
      <c r="G9" s="21" t="str">
        <f t="shared" si="1"/>
        <v/>
      </c>
      <c r="H9" s="22">
        <f t="shared" si="2"/>
        <v>0.22079031683873263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591</v>
      </c>
      <c r="C10" s="20" t="s">
        <v>19</v>
      </c>
      <c r="D10" s="21">
        <v>6968.17</v>
      </c>
      <c r="E10" s="21">
        <f t="shared" si="0"/>
        <v>7719.01</v>
      </c>
      <c r="F10" s="21">
        <v>8469.85</v>
      </c>
      <c r="G10" s="21" t="str">
        <f t="shared" si="1"/>
        <v/>
      </c>
      <c r="H10" s="22">
        <f t="shared" si="2"/>
        <v>0.21550564925941829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590</v>
      </c>
      <c r="C11" s="20" t="s">
        <v>19</v>
      </c>
      <c r="D11" s="21">
        <v>5458</v>
      </c>
      <c r="E11" s="21">
        <f t="shared" si="0"/>
        <v>6413.5</v>
      </c>
      <c r="F11" s="21">
        <v>7369</v>
      </c>
      <c r="G11" s="21" t="str">
        <f t="shared" si="1"/>
        <v/>
      </c>
      <c r="H11" s="22">
        <f t="shared" si="2"/>
        <v>0.35012825210699883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6501.73</v>
      </c>
      <c r="E14" s="32">
        <f ca="1">MEDIAN(INDIRECT("E4"):E12)</f>
        <v>7573.17</v>
      </c>
      <c r="F14" s="32">
        <f ca="1">MEDIAN(INDIRECT("F4"):F12)</f>
        <v>8309.99</v>
      </c>
      <c r="G14" s="33"/>
      <c r="H14" s="34">
        <f ca="1">MEDIAN(INDIRECT("H4"):H12)</f>
        <v>0.21820286455238391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6803.9575000000004</v>
      </c>
      <c r="E15" s="33">
        <f ca="1">AVERAGE(INDIRECT("E4"):E12)</f>
        <v>7698.77</v>
      </c>
      <c r="F15" s="33">
        <f ca="1">AVERAGE(INDIRECT("F4"):F12)</f>
        <v>8593.5825000000004</v>
      </c>
      <c r="G15" s="33"/>
      <c r="H15" s="34">
        <f ca="1">AVERAGE(INDIRECT("H4"):H12)</f>
        <v>0.26919627179221528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0.14012032959999421</v>
      </c>
      <c r="E16" s="34">
        <f ca="1">IFERROR(INDIRECT(ADDRESS(ROW()-2,COLUMN()))/E3-1,"")</f>
        <v>0.19882984929085734</v>
      </c>
      <c r="F16" s="34">
        <f ca="1">IFERROR(INDIRECT(ADDRESS(ROW()-2,COLUMN()))/F3-1,"")</f>
        <v>0.1988559639909977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0.19311787285604809</v>
      </c>
      <c r="E17" s="34">
        <f ca="1">IF(E3&gt;=INDIRECT(ADDRESS(ROW()-2,COLUMN())),"At Market",INDIRECT(ADDRESS(ROW()-2,COLUMN()))/E3-1)</f>
        <v>0.21871228017131195</v>
      </c>
      <c r="F17" s="34">
        <f ca="1">IF(F3&gt;=INDIRECT(ADDRESS(ROW()-2,COLUMN())),"At Market",INDIRECT(ADDRESS(ROW()-2,COLUMN()))/F3-1)</f>
        <v>0.23976895666224252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6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Facilities Maintenance Engineer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592</v>
      </c>
      <c r="C3" s="12" t="s">
        <v>19</v>
      </c>
      <c r="D3" s="13">
        <v>4955.6000000000004</v>
      </c>
      <c r="E3" s="13">
        <f t="shared" ref="E3:E11" si="0">IF(OR(B3 = "No Comparable Class", B3 = "Data Not Available", B3 = "Not Surveyed"),"",MEDIAN(D3,F3))</f>
        <v>5492.9350000000004</v>
      </c>
      <c r="F3" s="13">
        <v>6030.27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0.21685971426265227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593</v>
      </c>
      <c r="C4" s="20" t="s">
        <v>19</v>
      </c>
      <c r="D4" s="21">
        <v>4333.33</v>
      </c>
      <c r="E4" s="21">
        <f t="shared" si="0"/>
        <v>4800.4650000000001</v>
      </c>
      <c r="F4" s="21">
        <v>5267.6</v>
      </c>
      <c r="G4" s="21" t="str">
        <f t="shared" si="1"/>
        <v/>
      </c>
      <c r="H4" s="22">
        <f t="shared" si="2"/>
        <v>0.21560093507764244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Facilities Maintenance Engineer</v>
      </c>
      <c r="AN4" s="5">
        <f ca="1">E13</f>
        <v>8</v>
      </c>
      <c r="AO4" s="53">
        <f>D3</f>
        <v>4955.6000000000004</v>
      </c>
      <c r="AP4" s="53">
        <f>E3</f>
        <v>5492.9350000000004</v>
      </c>
      <c r="AQ4" s="53">
        <f>F3</f>
        <v>6030.27</v>
      </c>
      <c r="AR4" s="53">
        <f ca="1">D14</f>
        <v>4356.6000000000004</v>
      </c>
      <c r="AS4" s="53">
        <f ca="1">E14</f>
        <v>4831.93</v>
      </c>
      <c r="AT4" s="53">
        <f ca="1">F14</f>
        <v>5307.26</v>
      </c>
      <c r="AU4" s="11">
        <f ca="1">D16</f>
        <v>-0.1208733553959157</v>
      </c>
      <c r="AV4" s="11">
        <f ca="1">E16</f>
        <v>-0.12033730601217751</v>
      </c>
      <c r="AW4" s="11">
        <f ca="1">F16</f>
        <v>-0.11989678737436305</v>
      </c>
    </row>
    <row r="5" spans="1:49" ht="18.75" customHeight="1" x14ac:dyDescent="0.45">
      <c r="A5" s="20" t="s">
        <v>22</v>
      </c>
      <c r="B5" s="20" t="s">
        <v>594</v>
      </c>
      <c r="C5" s="20" t="s">
        <v>19</v>
      </c>
      <c r="D5" s="21">
        <v>4158.2700000000004</v>
      </c>
      <c r="E5" s="21">
        <f t="shared" si="0"/>
        <v>4606.335</v>
      </c>
      <c r="F5" s="21">
        <v>5054.3999999999996</v>
      </c>
      <c r="G5" s="21" t="str">
        <f t="shared" si="1"/>
        <v/>
      </c>
      <c r="H5" s="22">
        <f t="shared" si="2"/>
        <v>0.21550548665671032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595</v>
      </c>
      <c r="C6" s="20" t="s">
        <v>19</v>
      </c>
      <c r="D6" s="21">
        <v>4379.87</v>
      </c>
      <c r="E6" s="21">
        <f t="shared" si="0"/>
        <v>4863.3950000000004</v>
      </c>
      <c r="F6" s="21">
        <v>5346.92</v>
      </c>
      <c r="G6" s="21" t="str">
        <f t="shared" si="1"/>
        <v/>
      </c>
      <c r="H6" s="22">
        <f t="shared" si="2"/>
        <v>0.22079422448611496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596</v>
      </c>
      <c r="C7" s="20" t="s">
        <v>19</v>
      </c>
      <c r="D7" s="21">
        <v>5067.75</v>
      </c>
      <c r="E7" s="21">
        <f t="shared" si="0"/>
        <v>5613.8150000000005</v>
      </c>
      <c r="F7" s="21">
        <v>6159.88</v>
      </c>
      <c r="G7" s="21" t="str">
        <f t="shared" si="1"/>
        <v/>
      </c>
      <c r="H7" s="22">
        <f t="shared" si="2"/>
        <v>0.21550589512110907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597</v>
      </c>
      <c r="C8" s="20" t="s">
        <v>19</v>
      </c>
      <c r="D8" s="21">
        <v>4529.2</v>
      </c>
      <c r="E8" s="21">
        <f t="shared" si="0"/>
        <v>5017.1350000000002</v>
      </c>
      <c r="F8" s="21">
        <v>5505.07</v>
      </c>
      <c r="G8" s="21" t="str">
        <f t="shared" si="1"/>
        <v/>
      </c>
      <c r="H8" s="22">
        <f t="shared" si="2"/>
        <v>0.2154618917248079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598</v>
      </c>
      <c r="C9" s="20" t="s">
        <v>19</v>
      </c>
      <c r="D9" s="21">
        <v>3841.4</v>
      </c>
      <c r="E9" s="21">
        <f t="shared" si="0"/>
        <v>4265.4750000000004</v>
      </c>
      <c r="F9" s="21">
        <v>4689.55</v>
      </c>
      <c r="G9" s="21" t="str">
        <f t="shared" si="1"/>
        <v/>
      </c>
      <c r="H9" s="22">
        <f t="shared" si="2"/>
        <v>0.22079189878690064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599</v>
      </c>
      <c r="C10" s="20" t="s">
        <v>19</v>
      </c>
      <c r="D10" s="21">
        <v>4766.6099999999997</v>
      </c>
      <c r="E10" s="21">
        <f t="shared" si="0"/>
        <v>5280.2349999999997</v>
      </c>
      <c r="F10" s="21">
        <v>5793.86</v>
      </c>
      <c r="G10" s="21" t="str">
        <f t="shared" si="1"/>
        <v/>
      </c>
      <c r="H10" s="22">
        <f t="shared" si="2"/>
        <v>0.21550955500869584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600</v>
      </c>
      <c r="C11" s="20" t="s">
        <v>19</v>
      </c>
      <c r="D11" s="21">
        <v>3754</v>
      </c>
      <c r="E11" s="21">
        <f t="shared" si="0"/>
        <v>4411</v>
      </c>
      <c r="F11" s="21">
        <v>5068</v>
      </c>
      <c r="G11" s="21" t="str">
        <f t="shared" si="1"/>
        <v/>
      </c>
      <c r="H11" s="22">
        <f t="shared" si="2"/>
        <v>0.35002663825253055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4356.6000000000004</v>
      </c>
      <c r="E14" s="32">
        <f ca="1">MEDIAN(INDIRECT("E4"):E12)</f>
        <v>4831.93</v>
      </c>
      <c r="F14" s="32">
        <f ca="1">MEDIAN(INDIRECT("F4"):F12)</f>
        <v>5307.26</v>
      </c>
      <c r="G14" s="33"/>
      <c r="H14" s="34">
        <f ca="1">MEDIAN(INDIRECT("H4"):H12)</f>
        <v>0.21555524504316914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4353.8037500000009</v>
      </c>
      <c r="E15" s="33">
        <f ca="1">AVERAGE(INDIRECT("E4"):E12)</f>
        <v>4857.2318750000004</v>
      </c>
      <c r="F15" s="33">
        <f ca="1">AVERAGE(INDIRECT("F4"):F12)</f>
        <v>5360.66</v>
      </c>
      <c r="G15" s="33"/>
      <c r="H15" s="34">
        <f ca="1">AVERAGE(INDIRECT("H4"):H12)</f>
        <v>0.23364956563931397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-0.1208733553959157</v>
      </c>
      <c r="E16" s="34">
        <f ca="1">IFERROR(INDIRECT(ADDRESS(ROW()-2,COLUMN()))/E3-1,"")</f>
        <v>-0.12033730601217751</v>
      </c>
      <c r="F16" s="34">
        <f ca="1">IFERROR(INDIRECT(ADDRESS(ROW()-2,COLUMN()))/F3-1,"")</f>
        <v>-0.11989678737436305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4" workbookViewId="0"/>
  </sheetViews>
  <sheetFormatPr defaultColWidth="9.1796875" defaultRowHeight="13" x14ac:dyDescent="0.3"/>
  <cols>
    <col min="1" max="1" width="51" style="5" bestFit="1" customWidth="1"/>
    <col min="2" max="2" width="67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Facilities Maintenance Worker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601</v>
      </c>
      <c r="C3" s="12" t="s">
        <v>19</v>
      </c>
      <c r="D3" s="13">
        <v>3438.93</v>
      </c>
      <c r="E3" s="13">
        <f t="shared" ref="E3:E11" si="0">IF(OR(B3 = "No Comparable Class", B3 = "Data Not Available", B3 = "Not Surveyed"),"",MEDIAN(D3,F3))</f>
        <v>3810.7299999999996</v>
      </c>
      <c r="F3" s="13">
        <v>4182.53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0.21623004829990733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602</v>
      </c>
      <c r="C4" s="20" t="s">
        <v>19</v>
      </c>
      <c r="D4" s="21">
        <v>3887.87</v>
      </c>
      <c r="E4" s="21">
        <f t="shared" si="0"/>
        <v>4306.4699999999993</v>
      </c>
      <c r="F4" s="21">
        <v>4725.07</v>
      </c>
      <c r="G4" s="21" t="str">
        <f t="shared" si="1"/>
        <v/>
      </c>
      <c r="H4" s="22">
        <f t="shared" si="2"/>
        <v>0.21533641814155313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Facilities Maintenance Worker II</v>
      </c>
      <c r="AN4" s="5">
        <f ca="1">E13</f>
        <v>8</v>
      </c>
      <c r="AO4" s="53">
        <f>D3</f>
        <v>3438.93</v>
      </c>
      <c r="AP4" s="53">
        <f>E3</f>
        <v>3810.7299999999996</v>
      </c>
      <c r="AQ4" s="53">
        <f>F3</f>
        <v>4182.53</v>
      </c>
      <c r="AR4" s="53">
        <f ca="1">D14</f>
        <v>3511.6350000000002</v>
      </c>
      <c r="AS4" s="53">
        <f ca="1">E14</f>
        <v>3906.11</v>
      </c>
      <c r="AT4" s="53">
        <f ca="1">F14</f>
        <v>4342.0349999999999</v>
      </c>
      <c r="AU4" s="11">
        <f ca="1">D16</f>
        <v>2.1141750486343147E-2</v>
      </c>
      <c r="AV4" s="11">
        <f ca="1">E16</f>
        <v>2.5029325089943599E-2</v>
      </c>
      <c r="AW4" s="11">
        <f ca="1">F16</f>
        <v>3.8136008588103509E-2</v>
      </c>
    </row>
    <row r="5" spans="1:49" ht="18.75" customHeight="1" x14ac:dyDescent="0.45">
      <c r="A5" s="20" t="s">
        <v>22</v>
      </c>
      <c r="B5" s="20" t="s">
        <v>602</v>
      </c>
      <c r="C5" s="20" t="s">
        <v>19</v>
      </c>
      <c r="D5" s="21">
        <v>3598.4</v>
      </c>
      <c r="E5" s="21">
        <f t="shared" si="0"/>
        <v>3985.8</v>
      </c>
      <c r="F5" s="21">
        <v>4373.2</v>
      </c>
      <c r="G5" s="21" t="str">
        <f t="shared" si="1"/>
        <v/>
      </c>
      <c r="H5" s="22">
        <f t="shared" si="2"/>
        <v>0.21531791907514441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603</v>
      </c>
      <c r="C6" s="20" t="s">
        <v>19</v>
      </c>
      <c r="D6" s="21">
        <v>3964.06</v>
      </c>
      <c r="E6" s="21">
        <f t="shared" si="0"/>
        <v>4401.68</v>
      </c>
      <c r="F6" s="21">
        <v>4839.3</v>
      </c>
      <c r="G6" s="21" t="str">
        <f t="shared" si="1"/>
        <v/>
      </c>
      <c r="H6" s="22">
        <f t="shared" si="2"/>
        <v>0.22079383258578322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604</v>
      </c>
      <c r="C7" s="20" t="s">
        <v>19</v>
      </c>
      <c r="D7" s="21">
        <v>3282.07</v>
      </c>
      <c r="E7" s="21">
        <f t="shared" si="0"/>
        <v>3590.2250000000004</v>
      </c>
      <c r="F7" s="21">
        <v>3898.38</v>
      </c>
      <c r="G7" s="21" t="str">
        <f t="shared" si="1"/>
        <v/>
      </c>
      <c r="H7" s="22">
        <f t="shared" si="2"/>
        <v>0.18778088218715627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605</v>
      </c>
      <c r="C8" s="20" t="s">
        <v>19</v>
      </c>
      <c r="D8" s="21">
        <v>2943.2</v>
      </c>
      <c r="E8" s="21">
        <f t="shared" si="0"/>
        <v>3260.3999999999996</v>
      </c>
      <c r="F8" s="21">
        <v>3577.6</v>
      </c>
      <c r="G8" s="21" t="str">
        <f t="shared" si="1"/>
        <v/>
      </c>
      <c r="H8" s="22">
        <f t="shared" si="2"/>
        <v>0.21554770318021199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601</v>
      </c>
      <c r="C9" s="20" t="s">
        <v>19</v>
      </c>
      <c r="D9" s="21">
        <v>3476.7</v>
      </c>
      <c r="E9" s="21">
        <f t="shared" si="0"/>
        <v>3860.52</v>
      </c>
      <c r="F9" s="21">
        <v>4244.34</v>
      </c>
      <c r="G9" s="21" t="str">
        <f t="shared" si="1"/>
        <v/>
      </c>
      <c r="H9" s="22">
        <f t="shared" si="2"/>
        <v>0.22079558201743033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606</v>
      </c>
      <c r="C10" s="20" t="s">
        <v>19</v>
      </c>
      <c r="D10" s="21">
        <v>3546.57</v>
      </c>
      <c r="E10" s="21">
        <f t="shared" si="0"/>
        <v>3928.7200000000003</v>
      </c>
      <c r="F10" s="21">
        <v>4310.87</v>
      </c>
      <c r="G10" s="21" t="str">
        <f t="shared" si="1"/>
        <v/>
      </c>
      <c r="H10" s="22">
        <f t="shared" si="2"/>
        <v>0.21550399399983644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607</v>
      </c>
      <c r="C11" s="20" t="s">
        <v>19</v>
      </c>
      <c r="D11" s="21">
        <v>3305</v>
      </c>
      <c r="E11" s="21">
        <f t="shared" si="0"/>
        <v>3883.5</v>
      </c>
      <c r="F11" s="21">
        <v>4462</v>
      </c>
      <c r="G11" s="21" t="str">
        <f t="shared" si="1"/>
        <v/>
      </c>
      <c r="H11" s="22">
        <f t="shared" si="2"/>
        <v>0.35007564296520433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3511.6350000000002</v>
      </c>
      <c r="E14" s="32">
        <f ca="1">MEDIAN(INDIRECT("E4"):E12)</f>
        <v>3906.11</v>
      </c>
      <c r="F14" s="32">
        <f ca="1">MEDIAN(INDIRECT("F4"):F12)</f>
        <v>4342.0349999999999</v>
      </c>
      <c r="G14" s="33"/>
      <c r="H14" s="34">
        <f ca="1">MEDIAN(INDIRECT("H4"):H12)</f>
        <v>0.21552584859002422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3500.4837499999999</v>
      </c>
      <c r="E15" s="33">
        <f ca="1">AVERAGE(INDIRECT("E4"):E12)</f>
        <v>3902.1643750000003</v>
      </c>
      <c r="F15" s="33">
        <f ca="1">AVERAGE(INDIRECT("F4"):F12)</f>
        <v>4303.8449999999993</v>
      </c>
      <c r="G15" s="33"/>
      <c r="H15" s="34">
        <f ca="1">AVERAGE(INDIRECT("H4"):H12)</f>
        <v>0.23014399676904002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2.1141750486343147E-2</v>
      </c>
      <c r="E16" s="34">
        <f ca="1">IFERROR(INDIRECT(ADDRESS(ROW()-2,COLUMN()))/E3-1,"")</f>
        <v>2.5029325089943599E-2</v>
      </c>
      <c r="F16" s="34">
        <f ca="1">IFERROR(INDIRECT(ADDRESS(ROW()-2,COLUMN()))/F3-1,"")</f>
        <v>3.8136008588103509E-2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1.7899099429182996E-2</v>
      </c>
      <c r="E17" s="34">
        <f ca="1">IF(E3&gt;=INDIRECT(ADDRESS(ROW()-2,COLUMN())),"At Market",INDIRECT(ADDRESS(ROW()-2,COLUMN()))/E3-1)</f>
        <v>2.3993926360566187E-2</v>
      </c>
      <c r="F17" s="34">
        <f ca="1">IF(F3&gt;=INDIRECT(ADDRESS(ROW()-2,COLUMN())),"At Market",INDIRECT(ADDRESS(ROW()-2,COLUMN()))/F3-1)</f>
        <v>2.9005171511023109E-2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5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Facilities Supervisor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608</v>
      </c>
      <c r="C3" s="12" t="s">
        <v>19</v>
      </c>
      <c r="D3" s="13">
        <v>4418.2700000000004</v>
      </c>
      <c r="E3" s="13">
        <f t="shared" ref="E3:E11" si="0">IF(OR(B3 = "No Comparable Class", B3 = "Data Not Available", B3 = "Not Surveyed"),"",MEDIAN(D3,F3))</f>
        <v>4894.9350000000004</v>
      </c>
      <c r="F3" s="13">
        <v>5371.6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0.21576997331534731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609</v>
      </c>
      <c r="C4" s="20" t="s">
        <v>19</v>
      </c>
      <c r="D4" s="21">
        <v>4849.87</v>
      </c>
      <c r="E4" s="21">
        <f t="shared" si="0"/>
        <v>5369</v>
      </c>
      <c r="F4" s="21">
        <v>5888.13</v>
      </c>
      <c r="G4" s="21" t="str">
        <f t="shared" si="1"/>
        <v/>
      </c>
      <c r="H4" s="22">
        <f t="shared" si="2"/>
        <v>0.21407996502999049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Facilities Supervisor</v>
      </c>
      <c r="AN4" s="5">
        <f ca="1">E13</f>
        <v>8</v>
      </c>
      <c r="AO4" s="53">
        <f>D3</f>
        <v>4418.2700000000004</v>
      </c>
      <c r="AP4" s="53">
        <f>E3</f>
        <v>4894.9350000000004</v>
      </c>
      <c r="AQ4" s="53">
        <f>F3</f>
        <v>5371.6</v>
      </c>
      <c r="AR4" s="53">
        <f ca="1">D14</f>
        <v>4844.585</v>
      </c>
      <c r="AS4" s="53">
        <f ca="1">E14</f>
        <v>5371.2725</v>
      </c>
      <c r="AT4" s="53">
        <f ca="1">F14</f>
        <v>5897.96</v>
      </c>
      <c r="AU4" s="11">
        <f ca="1">D16</f>
        <v>9.6489123570990376E-2</v>
      </c>
      <c r="AV4" s="11">
        <f ca="1">E16</f>
        <v>9.7312323861297401E-2</v>
      </c>
      <c r="AW4" s="11">
        <f ca="1">F16</f>
        <v>9.798942586938697E-2</v>
      </c>
    </row>
    <row r="5" spans="1:49" ht="18.75" customHeight="1" x14ac:dyDescent="0.45">
      <c r="A5" s="20" t="s">
        <v>22</v>
      </c>
      <c r="B5" s="20" t="s">
        <v>610</v>
      </c>
      <c r="C5" s="20" t="s">
        <v>19</v>
      </c>
      <c r="D5" s="21">
        <v>5023.2</v>
      </c>
      <c r="E5" s="21">
        <f t="shared" si="0"/>
        <v>5564.8649999999998</v>
      </c>
      <c r="F5" s="21">
        <v>6106.53</v>
      </c>
      <c r="G5" s="21" t="str">
        <f t="shared" si="1"/>
        <v/>
      </c>
      <c r="H5" s="22">
        <f t="shared" si="2"/>
        <v>0.21566531294792157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611</v>
      </c>
      <c r="C6" s="20" t="s">
        <v>19</v>
      </c>
      <c r="D6" s="21">
        <v>4839.3</v>
      </c>
      <c r="E6" s="21">
        <f t="shared" si="0"/>
        <v>5373.5450000000001</v>
      </c>
      <c r="F6" s="21">
        <v>5907.79</v>
      </c>
      <c r="G6" s="21" t="str">
        <f t="shared" si="1"/>
        <v/>
      </c>
      <c r="H6" s="22">
        <f t="shared" si="2"/>
        <v>0.22079432975843605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590</v>
      </c>
      <c r="C7" s="20" t="s">
        <v>19</v>
      </c>
      <c r="D7" s="21">
        <v>7559.96</v>
      </c>
      <c r="E7" s="21">
        <f t="shared" si="0"/>
        <v>8524.57</v>
      </c>
      <c r="F7" s="21">
        <v>9489.18</v>
      </c>
      <c r="G7" s="21" t="str">
        <f t="shared" si="1"/>
        <v/>
      </c>
      <c r="H7" s="22">
        <f t="shared" si="2"/>
        <v>0.25518918089513698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612</v>
      </c>
      <c r="C8" s="20" t="s">
        <v>19</v>
      </c>
      <c r="D8" s="21">
        <v>5328.27</v>
      </c>
      <c r="E8" s="21">
        <f t="shared" si="0"/>
        <v>5902</v>
      </c>
      <c r="F8" s="21">
        <v>6475.73</v>
      </c>
      <c r="G8" s="21" t="str">
        <f t="shared" si="1"/>
        <v/>
      </c>
      <c r="H8" s="22">
        <f t="shared" si="2"/>
        <v>0.21535320094514709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613</v>
      </c>
      <c r="C9" s="20" t="s">
        <v>19</v>
      </c>
      <c r="D9" s="21">
        <v>4689.55</v>
      </c>
      <c r="E9" s="21">
        <f t="shared" si="0"/>
        <v>5207.26</v>
      </c>
      <c r="F9" s="21">
        <v>5724.97</v>
      </c>
      <c r="G9" s="21" t="str">
        <f t="shared" si="1"/>
        <v/>
      </c>
      <c r="H9" s="22">
        <f t="shared" si="2"/>
        <v>0.22079303984390819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614</v>
      </c>
      <c r="C10" s="20" t="s">
        <v>19</v>
      </c>
      <c r="D10" s="21">
        <v>4653.51</v>
      </c>
      <c r="E10" s="21">
        <f t="shared" si="0"/>
        <v>5154.9500000000007</v>
      </c>
      <c r="F10" s="21">
        <v>5656.39</v>
      </c>
      <c r="G10" s="21" t="str">
        <f t="shared" si="1"/>
        <v/>
      </c>
      <c r="H10" s="22">
        <f t="shared" si="2"/>
        <v>0.21551044265511421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615</v>
      </c>
      <c r="C11" s="20" t="s">
        <v>19</v>
      </c>
      <c r="D11" s="21">
        <v>4180</v>
      </c>
      <c r="E11" s="21">
        <f t="shared" si="0"/>
        <v>4911.5</v>
      </c>
      <c r="F11" s="21">
        <v>5643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4844.585</v>
      </c>
      <c r="E14" s="32">
        <f ca="1">MEDIAN(INDIRECT("E4"):E12)</f>
        <v>5371.2725</v>
      </c>
      <c r="F14" s="32">
        <f ca="1">MEDIAN(INDIRECT("F4"):F12)</f>
        <v>5897.96</v>
      </c>
      <c r="G14" s="33"/>
      <c r="H14" s="34">
        <f ca="1">MEDIAN(INDIRECT("H4"):H12)</f>
        <v>0.21822917639591488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5140.4574999999995</v>
      </c>
      <c r="E15" s="33">
        <f ca="1">AVERAGE(INDIRECT("E4"):E12)</f>
        <v>5750.9612500000003</v>
      </c>
      <c r="F15" s="33">
        <f ca="1">AVERAGE(INDIRECT("F4"):F12)</f>
        <v>6361.4650000000001</v>
      </c>
      <c r="G15" s="33"/>
      <c r="H15" s="34">
        <f ca="1">AVERAGE(INDIRECT("H4"):H12)</f>
        <v>0.23842318400945683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9.6489123570990376E-2</v>
      </c>
      <c r="E16" s="34">
        <f ca="1">IFERROR(INDIRECT(ADDRESS(ROW()-2,COLUMN()))/E3-1,"")</f>
        <v>9.7312323861297401E-2</v>
      </c>
      <c r="F16" s="34">
        <f ca="1">IFERROR(INDIRECT(ADDRESS(ROW()-2,COLUMN()))/F3-1,"")</f>
        <v>9.798942586938697E-2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0.16345481376194737</v>
      </c>
      <c r="E17" s="34">
        <f ca="1">IF(E3&gt;=INDIRECT(ADDRESS(ROW()-2,COLUMN())),"At Market",INDIRECT(ADDRESS(ROW()-2,COLUMN()))/E3-1)</f>
        <v>0.17488000351383626</v>
      </c>
      <c r="F17" s="34">
        <f ca="1">IF(F3&gt;=INDIRECT(ADDRESS(ROW()-2,COLUMN())),"At Market",INDIRECT(ADDRESS(ROW()-2,COLUMN()))/F3-1)</f>
        <v>0.18427749646287883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5" workbookViewId="0"/>
  </sheetViews>
  <sheetFormatPr defaultColWidth="9.1796875" defaultRowHeight="13" x14ac:dyDescent="0.3"/>
  <cols>
    <col min="1" max="1" width="51" style="5" bestFit="1" customWidth="1"/>
    <col min="2" max="2" width="69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AG Weights/Measures Technician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106</v>
      </c>
      <c r="C3" s="12" t="s">
        <v>19</v>
      </c>
      <c r="D3" s="13">
        <v>3343.6</v>
      </c>
      <c r="E3" s="13">
        <f t="shared" ref="E3:E11" si="0">IF(OR(B3 = "No Comparable Class", B3 = "Data Not Available", B3 = "Not Surveyed"),"",MEDIAN(D3,F3))</f>
        <v>3705</v>
      </c>
      <c r="F3" s="13">
        <v>4066.4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0.21617418351477458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107</v>
      </c>
      <c r="C4" s="20" t="s">
        <v>19</v>
      </c>
      <c r="D4" s="21">
        <v>3073.2</v>
      </c>
      <c r="E4" s="21">
        <f t="shared" si="0"/>
        <v>3404.2649999999999</v>
      </c>
      <c r="F4" s="21">
        <v>3735.33</v>
      </c>
      <c r="G4" s="21" t="str">
        <f t="shared" si="1"/>
        <v/>
      </c>
      <c r="H4" s="22">
        <f t="shared" si="2"/>
        <v>0.21545294806716142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AG Weights/Measures Technician</v>
      </c>
      <c r="AN4" s="5">
        <f ca="1">E13</f>
        <v>7</v>
      </c>
      <c r="AO4" s="53">
        <f>D3</f>
        <v>3343.6</v>
      </c>
      <c r="AP4" s="53">
        <f>E3</f>
        <v>3705</v>
      </c>
      <c r="AQ4" s="53">
        <f>F3</f>
        <v>4066.4</v>
      </c>
      <c r="AR4" s="53">
        <f ca="1">D14</f>
        <v>3251.71</v>
      </c>
      <c r="AS4" s="53">
        <f ca="1">E14</f>
        <v>3602.0950000000003</v>
      </c>
      <c r="AT4" s="53">
        <f ca="1">F14</f>
        <v>3952.48</v>
      </c>
      <c r="AU4" s="11">
        <f ca="1">D16</f>
        <v>-2.7482354348606242E-2</v>
      </c>
      <c r="AV4" s="11">
        <f ca="1">E16</f>
        <v>-2.7774628879892016E-2</v>
      </c>
      <c r="AW4" s="11">
        <f ca="1">F16</f>
        <v>-2.8014951800118038E-2</v>
      </c>
    </row>
    <row r="5" spans="1:49" ht="18.75" customHeight="1" x14ac:dyDescent="0.45">
      <c r="A5" s="20" t="s">
        <v>22</v>
      </c>
      <c r="B5" s="20" t="s">
        <v>108</v>
      </c>
      <c r="C5" s="20" t="s">
        <v>19</v>
      </c>
      <c r="D5" s="21">
        <v>3763.07</v>
      </c>
      <c r="E5" s="21">
        <f t="shared" si="0"/>
        <v>4167.8</v>
      </c>
      <c r="F5" s="21">
        <v>4572.53</v>
      </c>
      <c r="G5" s="21" t="str">
        <f t="shared" si="1"/>
        <v/>
      </c>
      <c r="H5" s="22">
        <f t="shared" si="2"/>
        <v>0.21510628290199207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109</v>
      </c>
      <c r="C6" s="20" t="s">
        <v>19</v>
      </c>
      <c r="D6" s="21">
        <v>2768.11</v>
      </c>
      <c r="E6" s="21">
        <f t="shared" si="0"/>
        <v>3073.7049999999999</v>
      </c>
      <c r="F6" s="21">
        <v>3379.3</v>
      </c>
      <c r="G6" s="21" t="str">
        <f t="shared" si="1"/>
        <v/>
      </c>
      <c r="H6" s="22">
        <f t="shared" si="2"/>
        <v>0.22079686139640398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110</v>
      </c>
      <c r="C7" s="20" t="s">
        <v>19</v>
      </c>
      <c r="D7" s="21">
        <v>3251.71</v>
      </c>
      <c r="E7" s="21">
        <f t="shared" si="0"/>
        <v>3602.0950000000003</v>
      </c>
      <c r="F7" s="21">
        <v>3952.48</v>
      </c>
      <c r="G7" s="21" t="str">
        <f t="shared" si="1"/>
        <v/>
      </c>
      <c r="H7" s="22">
        <f t="shared" si="2"/>
        <v>0.21550814802057983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111</v>
      </c>
      <c r="C8" s="20" t="s">
        <v>19</v>
      </c>
      <c r="D8" s="21">
        <v>3355.73</v>
      </c>
      <c r="E8" s="21">
        <f t="shared" si="0"/>
        <v>3718</v>
      </c>
      <c r="F8" s="21">
        <v>4080.27</v>
      </c>
      <c r="G8" s="21" t="str">
        <f t="shared" si="1"/>
        <v/>
      </c>
      <c r="H8" s="22">
        <f t="shared" si="2"/>
        <v>0.21591129202885817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112</v>
      </c>
      <c r="C9" s="20" t="s">
        <v>19</v>
      </c>
      <c r="D9" s="21">
        <v>3008.51</v>
      </c>
      <c r="E9" s="21">
        <f t="shared" si="0"/>
        <v>3340.6450000000004</v>
      </c>
      <c r="F9" s="21">
        <v>3672.78</v>
      </c>
      <c r="G9" s="21" t="str">
        <f t="shared" si="1"/>
        <v/>
      </c>
      <c r="H9" s="22">
        <f t="shared" si="2"/>
        <v>0.2207970058268045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113</v>
      </c>
      <c r="C10" s="20" t="s">
        <v>19</v>
      </c>
      <c r="D10" s="21">
        <v>4060.09</v>
      </c>
      <c r="E10" s="21">
        <f t="shared" si="0"/>
        <v>4497.585</v>
      </c>
      <c r="F10" s="21">
        <v>4935.08</v>
      </c>
      <c r="G10" s="21" t="str">
        <f t="shared" si="1"/>
        <v/>
      </c>
      <c r="H10" s="22">
        <f t="shared" si="2"/>
        <v>0.21551000100982987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3251.71</v>
      </c>
      <c r="E14" s="32">
        <f ca="1">MEDIAN(INDIRECT("E4"):E12)</f>
        <v>3602.0950000000003</v>
      </c>
      <c r="F14" s="32">
        <f ca="1">MEDIAN(INDIRECT("F4"):F12)</f>
        <v>3952.48</v>
      </c>
      <c r="G14" s="33"/>
      <c r="H14" s="34">
        <f ca="1">MEDIAN(INDIRECT("H4"):H12)</f>
        <v>0.21551000100982987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3325.7742857142862</v>
      </c>
      <c r="E15" s="33">
        <f ca="1">AVERAGE(INDIRECT("E4"):E12)</f>
        <v>3686.2992857142858</v>
      </c>
      <c r="F15" s="33">
        <f ca="1">AVERAGE(INDIRECT("F4"):F12)</f>
        <v>4046.8242857142855</v>
      </c>
      <c r="G15" s="33"/>
      <c r="H15" s="34">
        <f ca="1">AVERAGE(INDIRECT("H4"):H12)</f>
        <v>0.2170117913216614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-2.7482354348606242E-2</v>
      </c>
      <c r="E16" s="34">
        <f ca="1">IFERROR(INDIRECT(ADDRESS(ROW()-2,COLUMN()))/E3-1,"")</f>
        <v>-2.7774628879892016E-2</v>
      </c>
      <c r="F16" s="34">
        <f ca="1">IFERROR(INDIRECT(ADDRESS(ROW()-2,COLUMN()))/F3-1,"")</f>
        <v>-2.8014951800118038E-2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7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Fire Prevention Inspector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616</v>
      </c>
      <c r="C3" s="12" t="s">
        <v>19</v>
      </c>
      <c r="D3" s="13">
        <v>4688.67</v>
      </c>
      <c r="E3" s="13">
        <f t="shared" ref="E3:E11" si="0">IF(OR(B3 = "No Comparable Class", B3 = "Data Not Available", B3 = "Not Surveyed"),"",MEDIAN(D3,F3))</f>
        <v>5193.9349999999995</v>
      </c>
      <c r="F3" s="13">
        <v>5699.2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0.21552593805919362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Fire Prevention Inspector</v>
      </c>
      <c r="AN4" s="5">
        <f ca="1">E13</f>
        <v>6</v>
      </c>
      <c r="AO4" s="53">
        <f>D3</f>
        <v>4688.67</v>
      </c>
      <c r="AP4" s="53">
        <f>E3</f>
        <v>5193.9349999999995</v>
      </c>
      <c r="AQ4" s="53">
        <f>F3</f>
        <v>5699.2</v>
      </c>
      <c r="AR4" s="53">
        <f ca="1">D14</f>
        <v>4547.6399999999994</v>
      </c>
      <c r="AS4" s="53">
        <f ca="1">E14</f>
        <v>5043.8675000000003</v>
      </c>
      <c r="AT4" s="53">
        <f ca="1">F14</f>
        <v>5540.0949999999993</v>
      </c>
      <c r="AU4" s="11">
        <f ca="1">D16</f>
        <v>-3.0078892308479932E-2</v>
      </c>
      <c r="AV4" s="11">
        <f ca="1">E16</f>
        <v>-2.8892833660798423E-2</v>
      </c>
      <c r="AW4" s="11">
        <f ca="1">F16</f>
        <v>-2.7917076080853587E-2</v>
      </c>
    </row>
    <row r="5" spans="1:49" ht="18.75" customHeight="1" x14ac:dyDescent="0.45">
      <c r="A5" s="20" t="s">
        <v>22</v>
      </c>
      <c r="B5" s="20" t="s">
        <v>617</v>
      </c>
      <c r="C5" s="20" t="s">
        <v>19</v>
      </c>
      <c r="D5" s="21">
        <v>3926</v>
      </c>
      <c r="E5" s="21">
        <f t="shared" si="0"/>
        <v>4348.9349999999995</v>
      </c>
      <c r="F5" s="21">
        <v>4771.87</v>
      </c>
      <c r="G5" s="21" t="str">
        <f t="shared" si="1"/>
        <v/>
      </c>
      <c r="H5" s="22">
        <f t="shared" si="2"/>
        <v>0.21545338767193067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618</v>
      </c>
      <c r="C6" s="20" t="s">
        <v>19</v>
      </c>
      <c r="D6" s="21">
        <v>4358.08</v>
      </c>
      <c r="E6" s="21">
        <f t="shared" si="0"/>
        <v>4839.2</v>
      </c>
      <c r="F6" s="21">
        <v>5320.32</v>
      </c>
      <c r="G6" s="21" t="str">
        <f t="shared" si="1"/>
        <v/>
      </c>
      <c r="H6" s="22">
        <f t="shared" si="2"/>
        <v>0.22079447830237164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616</v>
      </c>
      <c r="C7" s="20" t="s">
        <v>19</v>
      </c>
      <c r="D7" s="21">
        <v>5532.02</v>
      </c>
      <c r="E7" s="21">
        <f t="shared" si="0"/>
        <v>6128.1149999999998</v>
      </c>
      <c r="F7" s="21">
        <v>6724.21</v>
      </c>
      <c r="G7" s="21" t="str">
        <f t="shared" si="1"/>
        <v/>
      </c>
      <c r="H7" s="22">
        <f t="shared" si="2"/>
        <v>0.2155071745944519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619</v>
      </c>
      <c r="C8" s="20" t="s">
        <v>19</v>
      </c>
      <c r="D8" s="21">
        <v>4737.2</v>
      </c>
      <c r="E8" s="21">
        <f t="shared" si="0"/>
        <v>5248.5349999999999</v>
      </c>
      <c r="F8" s="21">
        <v>5759.87</v>
      </c>
      <c r="G8" s="21" t="str">
        <f t="shared" si="1"/>
        <v/>
      </c>
      <c r="H8" s="22">
        <f t="shared" si="2"/>
        <v>0.21588068901460788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620</v>
      </c>
      <c r="C9" s="20" t="s">
        <v>19</v>
      </c>
      <c r="D9" s="21">
        <v>4058.02</v>
      </c>
      <c r="E9" s="21">
        <f t="shared" si="0"/>
        <v>4506.0200000000004</v>
      </c>
      <c r="F9" s="21">
        <v>4954.0200000000004</v>
      </c>
      <c r="G9" s="21" t="str">
        <f t="shared" si="1"/>
        <v/>
      </c>
      <c r="H9" s="22">
        <f t="shared" si="2"/>
        <v>0.22079733466074591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621</v>
      </c>
      <c r="C11" s="20" t="s">
        <v>19</v>
      </c>
      <c r="D11" s="21">
        <v>5959</v>
      </c>
      <c r="E11" s="21">
        <f t="shared" si="0"/>
        <v>7002</v>
      </c>
      <c r="F11" s="21">
        <v>8045</v>
      </c>
      <c r="G11" s="21" t="str">
        <f t="shared" si="1"/>
        <v/>
      </c>
      <c r="H11" s="22">
        <f t="shared" si="2"/>
        <v>0.35005873468702808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4547.6399999999994</v>
      </c>
      <c r="E14" s="32">
        <f ca="1">MEDIAN(INDIRECT("E4"):E12)</f>
        <v>5043.8675000000003</v>
      </c>
      <c r="F14" s="32">
        <f ca="1">MEDIAN(INDIRECT("F4"):F12)</f>
        <v>5540.0949999999993</v>
      </c>
      <c r="G14" s="33"/>
      <c r="H14" s="34">
        <f ca="1">MEDIAN(INDIRECT("H4"):H12)</f>
        <v>0.21833758365848976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4761.72</v>
      </c>
      <c r="E15" s="33">
        <f ca="1">AVERAGE(INDIRECT("E4"):E12)</f>
        <v>5345.4674999999997</v>
      </c>
      <c r="F15" s="33">
        <f ca="1">AVERAGE(INDIRECT("F4"):F12)</f>
        <v>5929.2149999999992</v>
      </c>
      <c r="G15" s="33"/>
      <c r="H15" s="34">
        <f ca="1">AVERAGE(INDIRECT("H4"):H12)</f>
        <v>0.23974863315518935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-3.0078892308479932E-2</v>
      </c>
      <c r="E16" s="34">
        <f ca="1">IFERROR(INDIRECT(ADDRESS(ROW()-2,COLUMN()))/E3-1,"")</f>
        <v>-2.8892833660798423E-2</v>
      </c>
      <c r="F16" s="34">
        <f ca="1">IFERROR(INDIRECT(ADDRESS(ROW()-2,COLUMN()))/F3-1,"")</f>
        <v>-2.7917076080853587E-2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1.5580111204243519E-2</v>
      </c>
      <c r="E17" s="34">
        <f ca="1">IF(E3&gt;=INDIRECT(ADDRESS(ROW()-2,COLUMN())),"At Market",INDIRECT(ADDRESS(ROW()-2,COLUMN()))/E3-1)</f>
        <v>2.9174893409332325E-2</v>
      </c>
      <c r="F17" s="34">
        <f ca="1">IF(F3&gt;=INDIRECT(ADDRESS(ROW()-2,COLUMN())),"At Market",INDIRECT(ADDRESS(ROW()-2,COLUMN()))/F3-1)</f>
        <v>4.0359173217293653E-2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6.7265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Fiscal Services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622</v>
      </c>
      <c r="C3" s="12" t="s">
        <v>19</v>
      </c>
      <c r="D3" s="13">
        <v>4775.33</v>
      </c>
      <c r="E3" s="13">
        <f t="shared" ref="E3:E11" si="0">IF(OR(B3 = "No Comparable Class", B3 = "Data Not Available", B3 = "Not Surveyed"),"",MEDIAN(D3,F3))</f>
        <v>5287.53</v>
      </c>
      <c r="F3" s="13">
        <v>5799.73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0.21451920600251695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215</v>
      </c>
      <c r="C4" s="20" t="s">
        <v>19</v>
      </c>
      <c r="D4" s="21">
        <v>4853.33</v>
      </c>
      <c r="E4" s="21">
        <f t="shared" si="0"/>
        <v>5375.93</v>
      </c>
      <c r="F4" s="21">
        <v>5898.53</v>
      </c>
      <c r="G4" s="21" t="str">
        <f t="shared" si="1"/>
        <v/>
      </c>
      <c r="H4" s="22">
        <f t="shared" si="2"/>
        <v>0.21535729076736998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Fiscal Services Manager</v>
      </c>
      <c r="AN4" s="5">
        <f ca="1">E13</f>
        <v>7</v>
      </c>
      <c r="AO4" s="53">
        <f>D3</f>
        <v>4775.33</v>
      </c>
      <c r="AP4" s="53">
        <f>E3</f>
        <v>5287.53</v>
      </c>
      <c r="AQ4" s="53">
        <f>F3</f>
        <v>5799.73</v>
      </c>
      <c r="AR4" s="53">
        <f ca="1">D14</f>
        <v>4571</v>
      </c>
      <c r="AS4" s="53">
        <f ca="1">E14</f>
        <v>5371</v>
      </c>
      <c r="AT4" s="53">
        <f ca="1">F14</f>
        <v>5898.53</v>
      </c>
      <c r="AU4" s="11">
        <f ca="1">D16</f>
        <v>-4.2788665914188062E-2</v>
      </c>
      <c r="AV4" s="11">
        <f ca="1">E16</f>
        <v>1.5786198848990018E-2</v>
      </c>
      <c r="AW4" s="11">
        <f ca="1">F16</f>
        <v>1.7035275780079351E-2</v>
      </c>
    </row>
    <row r="5" spans="1:49" ht="18.75" customHeight="1" x14ac:dyDescent="0.45">
      <c r="A5" s="20" t="s">
        <v>22</v>
      </c>
      <c r="B5" s="20" t="s">
        <v>623</v>
      </c>
      <c r="C5" s="20" t="s">
        <v>19</v>
      </c>
      <c r="D5" s="21">
        <v>4532.67</v>
      </c>
      <c r="E5" s="21">
        <f t="shared" si="0"/>
        <v>5021.47</v>
      </c>
      <c r="F5" s="21">
        <v>5510.27</v>
      </c>
      <c r="G5" s="21" t="str">
        <f t="shared" si="1"/>
        <v/>
      </c>
      <c r="H5" s="22">
        <f t="shared" si="2"/>
        <v>0.21567861768008711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61</v>
      </c>
      <c r="C6" s="20" t="s">
        <v>19</v>
      </c>
      <c r="D6" s="21">
        <v>4158.32</v>
      </c>
      <c r="E6" s="21">
        <f t="shared" si="0"/>
        <v>4617.3899999999994</v>
      </c>
      <c r="F6" s="21">
        <v>5076.46</v>
      </c>
      <c r="G6" s="21" t="str">
        <f t="shared" si="1"/>
        <v/>
      </c>
      <c r="H6" s="22">
        <f t="shared" si="2"/>
        <v>0.22079589834356184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83</v>
      </c>
      <c r="C8" s="20" t="s">
        <v>19</v>
      </c>
      <c r="D8" s="21">
        <v>4960.8</v>
      </c>
      <c r="E8" s="21">
        <f t="shared" si="0"/>
        <v>6201.8649999999998</v>
      </c>
      <c r="F8" s="21">
        <v>7442.93</v>
      </c>
      <c r="G8" s="21" t="str">
        <f t="shared" si="1"/>
        <v/>
      </c>
      <c r="H8" s="22">
        <f t="shared" si="2"/>
        <v>0.50034873407514913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624</v>
      </c>
      <c r="C9" s="20" t="s">
        <v>19</v>
      </c>
      <c r="D9" s="21">
        <v>3997.76</v>
      </c>
      <c r="E9" s="21">
        <f t="shared" si="0"/>
        <v>4439.1000000000004</v>
      </c>
      <c r="F9" s="21">
        <v>4880.4399999999996</v>
      </c>
      <c r="G9" s="21" t="str">
        <f t="shared" si="1"/>
        <v/>
      </c>
      <c r="H9" s="22">
        <f t="shared" si="2"/>
        <v>0.22079364444088667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78</v>
      </c>
      <c r="C10" s="20" t="s">
        <v>19</v>
      </c>
      <c r="D10" s="21">
        <v>5705.21</v>
      </c>
      <c r="E10" s="21">
        <f t="shared" si="0"/>
        <v>6321.7749999999996</v>
      </c>
      <c r="F10" s="21">
        <v>6938.34</v>
      </c>
      <c r="G10" s="21" t="str">
        <f t="shared" si="1"/>
        <v/>
      </c>
      <c r="H10" s="22">
        <f t="shared" si="2"/>
        <v>0.21614103600042767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353</v>
      </c>
      <c r="C11" s="20" t="s">
        <v>19</v>
      </c>
      <c r="D11" s="21">
        <v>4571</v>
      </c>
      <c r="E11" s="21">
        <f t="shared" si="0"/>
        <v>5371</v>
      </c>
      <c r="F11" s="21">
        <v>6171</v>
      </c>
      <c r="G11" s="21" t="str">
        <f t="shared" si="1"/>
        <v/>
      </c>
      <c r="H11" s="22">
        <f t="shared" si="2"/>
        <v>0.35003281557646027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4571</v>
      </c>
      <c r="E14" s="32">
        <f ca="1">MEDIAN(INDIRECT("E4"):E12)</f>
        <v>5371</v>
      </c>
      <c r="F14" s="32">
        <f ca="1">MEDIAN(INDIRECT("F4"):F12)</f>
        <v>5898.53</v>
      </c>
      <c r="G14" s="33"/>
      <c r="H14" s="34">
        <f ca="1">MEDIAN(INDIRECT("H4"):H12)</f>
        <v>0.22079364444088667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4682.7271428571421</v>
      </c>
      <c r="E15" s="33">
        <f ca="1">AVERAGE(INDIRECT("E4"):E12)</f>
        <v>5335.5042857142853</v>
      </c>
      <c r="F15" s="33">
        <f ca="1">AVERAGE(INDIRECT("F4"):F12)</f>
        <v>5988.2814285714285</v>
      </c>
      <c r="G15" s="33"/>
      <c r="H15" s="34">
        <f ca="1">AVERAGE(INDIRECT("H4"):H12)</f>
        <v>0.27702114812627754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-4.2788665914188062E-2</v>
      </c>
      <c r="E16" s="34">
        <f ca="1">IFERROR(INDIRECT(ADDRESS(ROW()-2,COLUMN()))/E3-1,"")</f>
        <v>1.5786198848990018E-2</v>
      </c>
      <c r="F16" s="34">
        <f ca="1">IFERROR(INDIRECT(ADDRESS(ROW()-2,COLUMN()))/F3-1,"")</f>
        <v>1.7035275780079351E-2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>
        <f ca="1">IF(E3&gt;=INDIRECT(ADDRESS(ROW()-2,COLUMN())),"At Market",INDIRECT(ADDRESS(ROW()-2,COLUMN()))/E3-1)</f>
        <v>9.0730994839340884E-3</v>
      </c>
      <c r="F17" s="34">
        <f ca="1">IF(F3&gt;=INDIRECT(ADDRESS(ROW()-2,COLUMN())),"At Market",INDIRECT(ADDRESS(ROW()-2,COLUMN()))/F3-1)</f>
        <v>3.2510380409334294E-2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3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GIS Coordinator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625</v>
      </c>
      <c r="C3" s="12" t="s">
        <v>19</v>
      </c>
      <c r="D3" s="13">
        <v>5661.07</v>
      </c>
      <c r="E3" s="13">
        <f t="shared" ref="E3:E11" si="0">IF(OR(B3 = "No Comparable Class", B3 = "Data Not Available", B3 = "Not Surveyed"),"",MEDIAN(D3,F3))</f>
        <v>6270.335</v>
      </c>
      <c r="F3" s="13">
        <v>6879.6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0.21524729423942834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626</v>
      </c>
      <c r="C4" s="20" t="s">
        <v>19</v>
      </c>
      <c r="D4" s="21">
        <v>6704.53</v>
      </c>
      <c r="E4" s="21">
        <f t="shared" si="0"/>
        <v>7427.33</v>
      </c>
      <c r="F4" s="21">
        <v>8150.13</v>
      </c>
      <c r="G4" s="21" t="str">
        <f t="shared" si="1"/>
        <v/>
      </c>
      <c r="H4" s="22">
        <f t="shared" si="2"/>
        <v>0.2156154122660352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GIS Coordinator</v>
      </c>
      <c r="AN4" s="5">
        <f ca="1">E13</f>
        <v>6</v>
      </c>
      <c r="AO4" s="53">
        <f>D3</f>
        <v>5661.07</v>
      </c>
      <c r="AP4" s="53">
        <f>E3</f>
        <v>6270.335</v>
      </c>
      <c r="AQ4" s="53">
        <f>F3</f>
        <v>6879.6</v>
      </c>
      <c r="AR4" s="53">
        <f ca="1">D14</f>
        <v>6924.93</v>
      </c>
      <c r="AS4" s="53">
        <f ca="1">E14</f>
        <v>7689.4249999999993</v>
      </c>
      <c r="AT4" s="53">
        <f ca="1">F14</f>
        <v>8453.9199999999983</v>
      </c>
      <c r="AU4" s="11">
        <f ca="1">D16</f>
        <v>0.22325461441034999</v>
      </c>
      <c r="AV4" s="11">
        <f ca="1">E16</f>
        <v>0.2263180515873553</v>
      </c>
      <c r="AW4" s="11">
        <f ca="1">F16</f>
        <v>0.22883888598174273</v>
      </c>
    </row>
    <row r="5" spans="1:49" ht="18.75" customHeight="1" x14ac:dyDescent="0.45">
      <c r="A5" s="20" t="s">
        <v>22</v>
      </c>
      <c r="B5" s="20" t="s">
        <v>627</v>
      </c>
      <c r="C5" s="20" t="s">
        <v>19</v>
      </c>
      <c r="D5" s="21">
        <v>6118.67</v>
      </c>
      <c r="E5" s="21">
        <f t="shared" si="0"/>
        <v>6778.2</v>
      </c>
      <c r="F5" s="21">
        <v>7437.73</v>
      </c>
      <c r="G5" s="21" t="str">
        <f t="shared" si="1"/>
        <v/>
      </c>
      <c r="H5" s="22">
        <f t="shared" si="2"/>
        <v>0.21557952953828186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627</v>
      </c>
      <c r="C6" s="20" t="s">
        <v>19</v>
      </c>
      <c r="D6" s="21">
        <v>6895.61</v>
      </c>
      <c r="E6" s="21">
        <f t="shared" si="0"/>
        <v>7656.869999999999</v>
      </c>
      <c r="F6" s="21">
        <v>8418.1299999999992</v>
      </c>
      <c r="G6" s="21" t="str">
        <f t="shared" si="1"/>
        <v/>
      </c>
      <c r="H6" s="22">
        <f t="shared" si="2"/>
        <v>0.22079554963230219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628</v>
      </c>
      <c r="C7" s="20" t="s">
        <v>19</v>
      </c>
      <c r="D7" s="21">
        <v>9234.25</v>
      </c>
      <c r="E7" s="21">
        <f t="shared" si="0"/>
        <v>10229.27</v>
      </c>
      <c r="F7" s="21">
        <v>11224.29</v>
      </c>
      <c r="G7" s="21" t="str">
        <f t="shared" si="1"/>
        <v/>
      </c>
      <c r="H7" s="22">
        <f t="shared" si="2"/>
        <v>0.21550640279394662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625</v>
      </c>
      <c r="C9" s="20" t="s">
        <v>19</v>
      </c>
      <c r="D9" s="21">
        <v>6954.25</v>
      </c>
      <c r="E9" s="21">
        <f t="shared" si="0"/>
        <v>7721.98</v>
      </c>
      <c r="F9" s="21">
        <v>8489.7099999999991</v>
      </c>
      <c r="G9" s="21" t="str">
        <f t="shared" si="1"/>
        <v/>
      </c>
      <c r="H9" s="22">
        <f t="shared" si="2"/>
        <v>0.2207944781967861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629</v>
      </c>
      <c r="C10" s="20" t="s">
        <v>19</v>
      </c>
      <c r="D10" s="21">
        <v>7923.81</v>
      </c>
      <c r="E10" s="21">
        <f t="shared" si="0"/>
        <v>8777.6149999999998</v>
      </c>
      <c r="F10" s="21">
        <v>9631.42</v>
      </c>
      <c r="G10" s="21" t="str">
        <f t="shared" si="1"/>
        <v/>
      </c>
      <c r="H10" s="22">
        <f t="shared" si="2"/>
        <v>0.21550365291444384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6924.93</v>
      </c>
      <c r="E14" s="32">
        <f ca="1">MEDIAN(INDIRECT("E4"):E12)</f>
        <v>7689.4249999999993</v>
      </c>
      <c r="F14" s="32">
        <f ca="1">MEDIAN(INDIRECT("F4"):F12)</f>
        <v>8453.9199999999983</v>
      </c>
      <c r="G14" s="33"/>
      <c r="H14" s="34">
        <f ca="1">MEDIAN(INDIRECT("H4"):H12)</f>
        <v>0.21559747090215853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7305.1866666666656</v>
      </c>
      <c r="E15" s="33">
        <f ca="1">AVERAGE(INDIRECT("E4"):E12)</f>
        <v>8098.5441666666657</v>
      </c>
      <c r="F15" s="33">
        <f ca="1">AVERAGE(INDIRECT("F4"):F12)</f>
        <v>8891.9016666666666</v>
      </c>
      <c r="G15" s="33"/>
      <c r="H15" s="34">
        <f ca="1">AVERAGE(INDIRECT("H4"):H12)</f>
        <v>0.21729917089029929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0.22325461441034999</v>
      </c>
      <c r="E16" s="34">
        <f ca="1">IFERROR(INDIRECT(ADDRESS(ROW()-2,COLUMN()))/E3-1,"")</f>
        <v>0.2263180515873553</v>
      </c>
      <c r="F16" s="34">
        <f ca="1">IFERROR(INDIRECT(ADDRESS(ROW()-2,COLUMN()))/F3-1,"")</f>
        <v>0.22883888598174273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0.29042507276304064</v>
      </c>
      <c r="E17" s="34">
        <f ca="1">IF(E3&gt;=INDIRECT(ADDRESS(ROW()-2,COLUMN())),"At Market",INDIRECT(ADDRESS(ROW()-2,COLUMN()))/E3-1)</f>
        <v>0.29156483133144651</v>
      </c>
      <c r="F17" s="34">
        <f ca="1">IF(F3&gt;=INDIRECT(ADDRESS(ROW()-2,COLUMN())),"At Market",INDIRECT(ADDRESS(ROW()-2,COLUMN()))/F3-1)</f>
        <v>0.29250271333604649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7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GIS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630</v>
      </c>
      <c r="C3" s="12" t="s">
        <v>19</v>
      </c>
      <c r="D3" s="13">
        <v>4610.67</v>
      </c>
      <c r="E3" s="13">
        <f t="shared" ref="E3:E11" si="0">IF(OR(B3 = "No Comparable Class", B3 = "Data Not Available", B3 = "Not Surveyed"),"",MEDIAN(D3,F3))</f>
        <v>5108.1350000000002</v>
      </c>
      <c r="F3" s="13">
        <v>5605.6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0.21578859471616929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631</v>
      </c>
      <c r="C4" s="20" t="s">
        <v>19</v>
      </c>
      <c r="D4" s="21">
        <v>4425.2</v>
      </c>
      <c r="E4" s="21">
        <f t="shared" si="0"/>
        <v>4901.8649999999998</v>
      </c>
      <c r="F4" s="21">
        <v>5378.53</v>
      </c>
      <c r="G4" s="21" t="str">
        <f t="shared" si="1"/>
        <v/>
      </c>
      <c r="H4" s="22">
        <f t="shared" si="2"/>
        <v>0.21543207086685356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GIS Technician II</v>
      </c>
      <c r="AN4" s="5">
        <f ca="1">E13</f>
        <v>6</v>
      </c>
      <c r="AO4" s="53">
        <f>D3</f>
        <v>4610.67</v>
      </c>
      <c r="AP4" s="53">
        <f>E3</f>
        <v>5108.1350000000002</v>
      </c>
      <c r="AQ4" s="53">
        <f>F3</f>
        <v>5605.6</v>
      </c>
      <c r="AR4" s="53">
        <f ca="1">D14</f>
        <v>4649.16</v>
      </c>
      <c r="AS4" s="53">
        <f ca="1">E14</f>
        <v>5150.0375000000004</v>
      </c>
      <c r="AT4" s="53">
        <f ca="1">F14</f>
        <v>5650.915</v>
      </c>
      <c r="AU4" s="11">
        <f ca="1">D16</f>
        <v>8.3480275101015522E-3</v>
      </c>
      <c r="AV4" s="11">
        <f ca="1">E16</f>
        <v>8.2030917350461863E-3</v>
      </c>
      <c r="AW4" s="11">
        <f ca="1">F16</f>
        <v>8.0838804053089408E-3</v>
      </c>
    </row>
    <row r="5" spans="1:49" ht="18.75" customHeight="1" x14ac:dyDescent="0.45">
      <c r="A5" s="20" t="s">
        <v>22</v>
      </c>
      <c r="B5" s="20" t="s">
        <v>630</v>
      </c>
      <c r="C5" s="20" t="s">
        <v>19</v>
      </c>
      <c r="D5" s="21">
        <v>4362.8</v>
      </c>
      <c r="E5" s="21">
        <f t="shared" si="0"/>
        <v>4833.3999999999996</v>
      </c>
      <c r="F5" s="21">
        <v>5304</v>
      </c>
      <c r="G5" s="21" t="str">
        <f t="shared" si="1"/>
        <v/>
      </c>
      <c r="H5" s="22">
        <f t="shared" si="2"/>
        <v>0.21573301549463642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630</v>
      </c>
      <c r="C6" s="20" t="s">
        <v>19</v>
      </c>
      <c r="D6" s="21">
        <v>4986.3100000000004</v>
      </c>
      <c r="E6" s="21">
        <f t="shared" si="0"/>
        <v>5536.7800000000007</v>
      </c>
      <c r="F6" s="21">
        <v>6087.25</v>
      </c>
      <c r="G6" s="21" t="str">
        <f t="shared" si="1"/>
        <v/>
      </c>
      <c r="H6" s="22">
        <f t="shared" si="2"/>
        <v>0.22079252994699483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632</v>
      </c>
      <c r="C7" s="20" t="s">
        <v>19</v>
      </c>
      <c r="D7" s="21">
        <v>4873.12</v>
      </c>
      <c r="E7" s="21">
        <f t="shared" si="0"/>
        <v>5398.21</v>
      </c>
      <c r="F7" s="21">
        <v>5923.3</v>
      </c>
      <c r="G7" s="21" t="str">
        <f t="shared" si="1"/>
        <v/>
      </c>
      <c r="H7" s="22">
        <f t="shared" si="2"/>
        <v>0.21550464589421159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630</v>
      </c>
      <c r="C9" s="20" t="s">
        <v>19</v>
      </c>
      <c r="D9" s="21">
        <v>4160.5</v>
      </c>
      <c r="E9" s="21">
        <f t="shared" si="0"/>
        <v>4619.8099999999995</v>
      </c>
      <c r="F9" s="21">
        <v>5079.12</v>
      </c>
      <c r="G9" s="21" t="str">
        <f t="shared" si="1"/>
        <v/>
      </c>
      <c r="H9" s="22">
        <f t="shared" si="2"/>
        <v>0.22079557745463285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633</v>
      </c>
      <c r="C10" s="20" t="s">
        <v>19</v>
      </c>
      <c r="D10" s="21">
        <v>5121.03</v>
      </c>
      <c r="E10" s="21">
        <f t="shared" si="0"/>
        <v>5672.835</v>
      </c>
      <c r="F10" s="21">
        <v>6224.64</v>
      </c>
      <c r="G10" s="21" t="str">
        <f t="shared" si="1"/>
        <v/>
      </c>
      <c r="H10" s="22">
        <f t="shared" si="2"/>
        <v>0.2155054744846252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4649.16</v>
      </c>
      <c r="E14" s="32">
        <f ca="1">MEDIAN(INDIRECT("E4"):E12)</f>
        <v>5150.0375000000004</v>
      </c>
      <c r="F14" s="32">
        <f ca="1">MEDIAN(INDIRECT("F4"):F12)</f>
        <v>5650.915</v>
      </c>
      <c r="G14" s="33"/>
      <c r="H14" s="34">
        <f ca="1">MEDIAN(INDIRECT("H4"):H12)</f>
        <v>0.21561924498963081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4654.8266666666668</v>
      </c>
      <c r="E15" s="33">
        <f ca="1">AVERAGE(INDIRECT("E4"):E12)</f>
        <v>5160.4833333333336</v>
      </c>
      <c r="F15" s="33">
        <f ca="1">AVERAGE(INDIRECT("F4"):F12)</f>
        <v>5666.1399999999994</v>
      </c>
      <c r="G15" s="33"/>
      <c r="H15" s="34">
        <f ca="1">AVERAGE(INDIRECT("H4"):H12)</f>
        <v>0.21729388569032573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8.3480275101015522E-3</v>
      </c>
      <c r="E16" s="34">
        <f ca="1">IFERROR(INDIRECT(ADDRESS(ROW()-2,COLUMN()))/E3-1,"")</f>
        <v>8.2030917350461863E-3</v>
      </c>
      <c r="F16" s="34">
        <f ca="1">IFERROR(INDIRECT(ADDRESS(ROW()-2,COLUMN()))/F3-1,"")</f>
        <v>8.0838804053089408E-3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9.5770607453291579E-3</v>
      </c>
      <c r="E17" s="34">
        <f ca="1">IF(E3&gt;=INDIRECT(ADDRESS(ROW()-2,COLUMN())),"At Market",INDIRECT(ADDRESS(ROW()-2,COLUMN()))/E3-1)</f>
        <v>1.0248032468471058E-2</v>
      </c>
      <c r="F17" s="34">
        <f ca="1">IF(F3&gt;=INDIRECT(ADDRESS(ROW()-2,COLUMN())),"At Market",INDIRECT(ADDRESS(ROW()-2,COLUMN()))/F3-1)</f>
        <v>1.0799914371342867E-2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8"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Groundskeeper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634</v>
      </c>
      <c r="C3" s="12" t="s">
        <v>19</v>
      </c>
      <c r="D3" s="13">
        <v>3166.8</v>
      </c>
      <c r="E3" s="13">
        <f t="shared" ref="E3:E11" si="0">IF(OR(B3 = "No Comparable Class", B3 = "Data Not Available", B3 = "Not Surveyed"),"",MEDIAN(D3,F3))</f>
        <v>3504.8</v>
      </c>
      <c r="F3" s="13">
        <v>3842.8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0.21346469622331687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Groundskeeper</v>
      </c>
      <c r="AN4" s="5">
        <f ca="1">E13</f>
        <v>4</v>
      </c>
      <c r="AO4" s="53">
        <f>D3</f>
        <v>3166.8</v>
      </c>
      <c r="AP4" s="53">
        <f>E3</f>
        <v>3504.8</v>
      </c>
      <c r="AQ4" s="53">
        <f>F3</f>
        <v>3842.8</v>
      </c>
      <c r="AR4" s="53">
        <f ca="1">D14</f>
        <v>3346.605</v>
      </c>
      <c r="AS4" s="53">
        <f ca="1">E14</f>
        <v>3711.37</v>
      </c>
      <c r="AT4" s="53">
        <f ca="1">F14</f>
        <v>4076.1350000000002</v>
      </c>
      <c r="AU4" s="11">
        <f ca="1">D16</f>
        <v>5.6778135657445938E-2</v>
      </c>
      <c r="AV4" s="11">
        <f ca="1">E16</f>
        <v>5.8939169139465841E-2</v>
      </c>
      <c r="AW4" s="11">
        <f ca="1">F16</f>
        <v>6.0720047881752892E-2</v>
      </c>
    </row>
    <row r="5" spans="1:49" ht="18.75" customHeight="1" x14ac:dyDescent="0.45">
      <c r="A5" s="20" t="s">
        <v>22</v>
      </c>
      <c r="B5" s="20" t="s">
        <v>635</v>
      </c>
      <c r="C5" s="20" t="s">
        <v>19</v>
      </c>
      <c r="D5" s="21">
        <v>2934.53</v>
      </c>
      <c r="E5" s="21">
        <f t="shared" si="0"/>
        <v>3250.8649999999998</v>
      </c>
      <c r="F5" s="21">
        <v>3567.2</v>
      </c>
      <c r="G5" s="21" t="str">
        <f t="shared" si="1"/>
        <v/>
      </c>
      <c r="H5" s="22">
        <f t="shared" si="2"/>
        <v>0.21559500158458067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636</v>
      </c>
      <c r="C6" s="20" t="s">
        <v>19</v>
      </c>
      <c r="D6" s="21">
        <v>3587.72</v>
      </c>
      <c r="E6" s="21">
        <f t="shared" si="0"/>
        <v>3983.7950000000001</v>
      </c>
      <c r="F6" s="21">
        <v>4379.87</v>
      </c>
      <c r="G6" s="21" t="str">
        <f t="shared" si="1"/>
        <v/>
      </c>
      <c r="H6" s="22">
        <f t="shared" si="2"/>
        <v>0.22079482233842107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637</v>
      </c>
      <c r="C9" s="20" t="s">
        <v>19</v>
      </c>
      <c r="D9" s="21">
        <v>3146.64</v>
      </c>
      <c r="E9" s="21">
        <f t="shared" si="0"/>
        <v>3494.02</v>
      </c>
      <c r="F9" s="21">
        <v>3841.4</v>
      </c>
      <c r="G9" s="21" t="str">
        <f t="shared" si="1"/>
        <v/>
      </c>
      <c r="H9" s="22">
        <f t="shared" si="2"/>
        <v>0.22079424401901715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606</v>
      </c>
      <c r="C10" s="20" t="s">
        <v>19</v>
      </c>
      <c r="D10" s="21">
        <v>3546.57</v>
      </c>
      <c r="E10" s="21">
        <f t="shared" si="0"/>
        <v>3928.7200000000003</v>
      </c>
      <c r="F10" s="21">
        <v>4310.87</v>
      </c>
      <c r="G10" s="21" t="str">
        <f t="shared" si="1"/>
        <v/>
      </c>
      <c r="H10" s="22">
        <f t="shared" si="2"/>
        <v>0.21550399399983644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3346.605</v>
      </c>
      <c r="E14" s="32">
        <f ca="1">MEDIAN(INDIRECT("E4"):E12)</f>
        <v>3711.37</v>
      </c>
      <c r="F14" s="32">
        <f ca="1">MEDIAN(INDIRECT("F4"):F12)</f>
        <v>4076.1350000000002</v>
      </c>
      <c r="G14" s="33"/>
      <c r="H14" s="34">
        <f ca="1">MEDIAN(INDIRECT("H4"):H12)</f>
        <v>0.21819462280179891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3303.8649999999998</v>
      </c>
      <c r="E15" s="33">
        <f ca="1">AVERAGE(INDIRECT("E4"):E12)</f>
        <v>3664.3500000000004</v>
      </c>
      <c r="F15" s="33">
        <f ca="1">AVERAGE(INDIRECT("F4"):F12)</f>
        <v>4024.835</v>
      </c>
      <c r="G15" s="33"/>
      <c r="H15" s="34">
        <f ca="1">AVERAGE(INDIRECT("H4"):H12)</f>
        <v>0.21817201548546383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5.6778135657445938E-2</v>
      </c>
      <c r="E16" s="34">
        <f ca="1">IFERROR(INDIRECT(ADDRESS(ROW()-2,COLUMN()))/E3-1,"")</f>
        <v>5.8939169139465841E-2</v>
      </c>
      <c r="F16" s="34">
        <f ca="1">IFERROR(INDIRECT(ADDRESS(ROW()-2,COLUMN()))/F3-1,"")</f>
        <v>6.0720047881752892E-2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4.3281861816344414E-2</v>
      </c>
      <c r="E17" s="34">
        <f ca="1">IF(E3&gt;=INDIRECT(ADDRESS(ROW()-2,COLUMN())),"At Market",INDIRECT(ADDRESS(ROW()-2,COLUMN()))/E3-1)</f>
        <v>4.5523282355626637E-2</v>
      </c>
      <c r="F17" s="34">
        <f ca="1">IF(F3&gt;=INDIRECT(ADDRESS(ROW()-2,COLUMN())),"At Market",INDIRECT(ADDRESS(ROW()-2,COLUMN()))/F3-1)</f>
        <v>4.7370406994899472E-2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1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Health Education Program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638</v>
      </c>
      <c r="C3" s="12" t="s">
        <v>19</v>
      </c>
      <c r="D3" s="13">
        <v>6304.13</v>
      </c>
      <c r="E3" s="13">
        <f t="shared" ref="E3:E11" si="0">IF(OR(B3 = "No Comparable Class", B3 = "Data Not Available", B3 = "Not Surveyed"),"",MEDIAN(D3,F3))</f>
        <v>6985.33</v>
      </c>
      <c r="F3" s="13">
        <v>7666.53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0.21611229463859405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Health Education Program Manager</v>
      </c>
      <c r="AN4" s="5">
        <f ca="1">E13</f>
        <v>5</v>
      </c>
      <c r="AO4" s="53">
        <f>D3</f>
        <v>6304.13</v>
      </c>
      <c r="AP4" s="53">
        <f>E3</f>
        <v>6985.33</v>
      </c>
      <c r="AQ4" s="53">
        <f>F3</f>
        <v>7666.53</v>
      </c>
      <c r="AR4" s="53">
        <f ca="1">D14</f>
        <v>5416.67</v>
      </c>
      <c r="AS4" s="53">
        <f ca="1">E14</f>
        <v>6000.8</v>
      </c>
      <c r="AT4" s="53">
        <f ca="1">F14</f>
        <v>6584.93</v>
      </c>
      <c r="AU4" s="11">
        <f ca="1">D16</f>
        <v>-0.14077438123896557</v>
      </c>
      <c r="AV4" s="11">
        <f ca="1">E16</f>
        <v>-0.14094251810580172</v>
      </c>
      <c r="AW4" s="11">
        <f ca="1">F16</f>
        <v>-0.14108077578774225</v>
      </c>
    </row>
    <row r="5" spans="1:49" ht="18.75" customHeight="1" x14ac:dyDescent="0.45">
      <c r="A5" s="20" t="s">
        <v>22</v>
      </c>
      <c r="B5" s="20" t="s">
        <v>639</v>
      </c>
      <c r="C5" s="20" t="s">
        <v>19</v>
      </c>
      <c r="D5" s="21">
        <v>5416.67</v>
      </c>
      <c r="E5" s="21">
        <f t="shared" si="0"/>
        <v>6000.8</v>
      </c>
      <c r="F5" s="21">
        <v>6584.93</v>
      </c>
      <c r="G5" s="21" t="str">
        <f t="shared" si="1"/>
        <v/>
      </c>
      <c r="H5" s="22">
        <f t="shared" si="2"/>
        <v>0.2156786365054546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640</v>
      </c>
      <c r="C6" s="20" t="s">
        <v>19</v>
      </c>
      <c r="D6" s="21">
        <v>5373.66</v>
      </c>
      <c r="E6" s="21">
        <f t="shared" si="0"/>
        <v>5966.8950000000004</v>
      </c>
      <c r="F6" s="21">
        <v>6560.13</v>
      </c>
      <c r="G6" s="21" t="str">
        <f t="shared" si="1"/>
        <v/>
      </c>
      <c r="H6" s="22">
        <f t="shared" si="2"/>
        <v>0.22079364902133736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641</v>
      </c>
      <c r="C7" s="20" t="s">
        <v>19</v>
      </c>
      <c r="D7" s="21">
        <v>7342.49</v>
      </c>
      <c r="E7" s="21">
        <f t="shared" si="0"/>
        <v>8133.67</v>
      </c>
      <c r="F7" s="21">
        <v>8924.85</v>
      </c>
      <c r="G7" s="21" t="str">
        <f t="shared" si="1"/>
        <v/>
      </c>
      <c r="H7" s="22">
        <f t="shared" si="2"/>
        <v>0.21550727341814579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199</v>
      </c>
      <c r="C9" s="20" t="s">
        <v>19</v>
      </c>
      <c r="D9" s="21">
        <v>6919.66</v>
      </c>
      <c r="E9" s="21">
        <f t="shared" si="0"/>
        <v>7683.5599999999995</v>
      </c>
      <c r="F9" s="21">
        <v>8447.4599999999991</v>
      </c>
      <c r="G9" s="21" t="str">
        <f t="shared" si="1"/>
        <v/>
      </c>
      <c r="H9" s="22">
        <f t="shared" si="2"/>
        <v>0.22079119494310406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642</v>
      </c>
      <c r="C11" s="20" t="s">
        <v>19</v>
      </c>
      <c r="D11" s="21">
        <v>4653</v>
      </c>
      <c r="E11" s="21">
        <f t="shared" si="0"/>
        <v>5467.5</v>
      </c>
      <c r="F11" s="21">
        <v>6282</v>
      </c>
      <c r="G11" s="21" t="str">
        <f t="shared" si="1"/>
        <v/>
      </c>
      <c r="H11" s="22">
        <f t="shared" si="2"/>
        <v>0.35009671179883939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5416.67</v>
      </c>
      <c r="E14" s="32">
        <f ca="1">MEDIAN(INDIRECT("E4"):E12)</f>
        <v>6000.8</v>
      </c>
      <c r="F14" s="32">
        <f ca="1">MEDIAN(INDIRECT("F4"):F12)</f>
        <v>6584.93</v>
      </c>
      <c r="G14" s="33"/>
      <c r="H14" s="34">
        <f ca="1">MEDIAN(INDIRECT("H4"):H12)</f>
        <v>0.22079119494310406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5941.0959999999995</v>
      </c>
      <c r="E15" s="33">
        <f ca="1">AVERAGE(INDIRECT("E4"):E12)</f>
        <v>6650.4849999999988</v>
      </c>
      <c r="F15" s="33">
        <f ca="1">AVERAGE(INDIRECT("F4"):F12)</f>
        <v>7359.8740000000007</v>
      </c>
      <c r="G15" s="33"/>
      <c r="H15" s="34">
        <f ca="1">AVERAGE(INDIRECT("H4"):H12)</f>
        <v>0.24457349313737625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-0.14077438123896557</v>
      </c>
      <c r="E16" s="34">
        <f ca="1">IFERROR(INDIRECT(ADDRESS(ROW()-2,COLUMN()))/E3-1,"")</f>
        <v>-0.14094251810580172</v>
      </c>
      <c r="F16" s="34">
        <f ca="1">IFERROR(INDIRECT(ADDRESS(ROW()-2,COLUMN()))/F3-1,"")</f>
        <v>-0.14108077578774225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3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Health Education Specialist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643</v>
      </c>
      <c r="C3" s="12" t="s">
        <v>19</v>
      </c>
      <c r="D3" s="13">
        <v>5517.2</v>
      </c>
      <c r="E3" s="13">
        <f t="shared" ref="E3:E11" si="0">IF(OR(B3 = "No Comparable Class", B3 = "Data Not Available", B3 = "Not Surveyed"),"",MEDIAN(D3,F3))</f>
        <v>6111.7350000000006</v>
      </c>
      <c r="F3" s="13">
        <v>6706.27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0.21552055390415448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644</v>
      </c>
      <c r="C4" s="20" t="s">
        <v>19</v>
      </c>
      <c r="D4" s="21">
        <v>5856.93</v>
      </c>
      <c r="E4" s="21">
        <f t="shared" si="0"/>
        <v>6487.8649999999998</v>
      </c>
      <c r="F4" s="21">
        <v>7118.8</v>
      </c>
      <c r="G4" s="21" t="str">
        <f t="shared" si="1"/>
        <v/>
      </c>
      <c r="H4" s="22">
        <f t="shared" si="2"/>
        <v>0.215449049245936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Health Education Specialist II</v>
      </c>
      <c r="AN4" s="5">
        <f ca="1">E13</f>
        <v>7</v>
      </c>
      <c r="AO4" s="53">
        <f>D3</f>
        <v>5517.2</v>
      </c>
      <c r="AP4" s="53">
        <f>E3</f>
        <v>6111.7350000000006</v>
      </c>
      <c r="AQ4" s="53">
        <f>F3</f>
        <v>6706.27</v>
      </c>
      <c r="AR4" s="53">
        <f ca="1">D14</f>
        <v>4924.3999999999996</v>
      </c>
      <c r="AS4" s="53">
        <f ca="1">E14</f>
        <v>5455.665</v>
      </c>
      <c r="AT4" s="53">
        <f ca="1">F14</f>
        <v>5986.93</v>
      </c>
      <c r="AU4" s="11">
        <f ca="1">D16</f>
        <v>-0.10744580584354391</v>
      </c>
      <c r="AV4" s="11">
        <f ca="1">E16</f>
        <v>-0.1073459500452818</v>
      </c>
      <c r="AW4" s="11">
        <f ca="1">F16</f>
        <v>-0.10726379939966635</v>
      </c>
    </row>
    <row r="5" spans="1:49" ht="18.75" customHeight="1" x14ac:dyDescent="0.45">
      <c r="A5" s="20" t="s">
        <v>22</v>
      </c>
      <c r="B5" s="20" t="s">
        <v>645</v>
      </c>
      <c r="C5" s="20" t="s">
        <v>19</v>
      </c>
      <c r="D5" s="21">
        <v>4924.3999999999996</v>
      </c>
      <c r="E5" s="21">
        <f t="shared" si="0"/>
        <v>5455.665</v>
      </c>
      <c r="F5" s="21">
        <v>5986.93</v>
      </c>
      <c r="G5" s="21" t="str">
        <f t="shared" si="1"/>
        <v/>
      </c>
      <c r="H5" s="22">
        <f t="shared" si="2"/>
        <v>0.2157684184875317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646</v>
      </c>
      <c r="C6" s="20" t="s">
        <v>19</v>
      </c>
      <c r="D6" s="21">
        <v>4401.7700000000004</v>
      </c>
      <c r="E6" s="21">
        <f t="shared" si="0"/>
        <v>4887.7150000000001</v>
      </c>
      <c r="F6" s="21">
        <v>5373.66</v>
      </c>
      <c r="G6" s="21" t="str">
        <f t="shared" si="1"/>
        <v/>
      </c>
      <c r="H6" s="22">
        <f t="shared" si="2"/>
        <v>0.22079527099325946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647</v>
      </c>
      <c r="C7" s="20" t="s">
        <v>19</v>
      </c>
      <c r="D7" s="21">
        <v>4596.32</v>
      </c>
      <c r="E7" s="21">
        <f t="shared" si="0"/>
        <v>5091.6000000000004</v>
      </c>
      <c r="F7" s="21">
        <v>5586.88</v>
      </c>
      <c r="G7" s="21" t="str">
        <f t="shared" si="1"/>
        <v/>
      </c>
      <c r="H7" s="22">
        <f t="shared" si="2"/>
        <v>0.21551153966651593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645</v>
      </c>
      <c r="C8" s="20" t="s">
        <v>19</v>
      </c>
      <c r="D8" s="21">
        <v>5160.13</v>
      </c>
      <c r="E8" s="21">
        <f t="shared" si="0"/>
        <v>5715.665</v>
      </c>
      <c r="F8" s="21">
        <v>6271.2</v>
      </c>
      <c r="G8" s="21" t="str">
        <f t="shared" si="1"/>
        <v/>
      </c>
      <c r="H8" s="22">
        <f t="shared" si="2"/>
        <v>0.21531821872704748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645</v>
      </c>
      <c r="C10" s="20" t="s">
        <v>19</v>
      </c>
      <c r="D10" s="21">
        <v>5198.21</v>
      </c>
      <c r="E10" s="21">
        <f t="shared" si="0"/>
        <v>5758.33</v>
      </c>
      <c r="F10" s="21">
        <v>6318.45</v>
      </c>
      <c r="G10" s="21" t="str">
        <f t="shared" si="1"/>
        <v/>
      </c>
      <c r="H10" s="22">
        <f t="shared" si="2"/>
        <v>0.21550495266639857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646</v>
      </c>
      <c r="C11" s="20" t="s">
        <v>19</v>
      </c>
      <c r="D11" s="21">
        <v>3943</v>
      </c>
      <c r="E11" s="21">
        <f t="shared" si="0"/>
        <v>4633.5</v>
      </c>
      <c r="F11" s="21">
        <v>5324</v>
      </c>
      <c r="G11" s="21" t="str">
        <f t="shared" si="1"/>
        <v/>
      </c>
      <c r="H11" s="22">
        <f t="shared" si="2"/>
        <v>0.35024093329951822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4924.3999999999996</v>
      </c>
      <c r="E14" s="32">
        <f ca="1">MEDIAN(INDIRECT("E4"):E12)</f>
        <v>5455.665</v>
      </c>
      <c r="F14" s="32">
        <f ca="1">MEDIAN(INDIRECT("F4"):F12)</f>
        <v>5986.93</v>
      </c>
      <c r="G14" s="33"/>
      <c r="H14" s="34">
        <f ca="1">MEDIAN(INDIRECT("H4"):H12)</f>
        <v>0.21551153966651593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4868.6799999999994</v>
      </c>
      <c r="E15" s="33">
        <f ca="1">AVERAGE(INDIRECT("E4"):E12)</f>
        <v>5432.9057142857146</v>
      </c>
      <c r="F15" s="33">
        <f ca="1">AVERAGE(INDIRECT("F4"):F12)</f>
        <v>5997.1314285714279</v>
      </c>
      <c r="G15" s="33"/>
      <c r="H15" s="34">
        <f ca="1">AVERAGE(INDIRECT("H4"):H12)</f>
        <v>0.23551262615517249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-0.10744580584354391</v>
      </c>
      <c r="E16" s="34">
        <f ca="1">IFERROR(INDIRECT(ADDRESS(ROW()-2,COLUMN()))/E3-1,"")</f>
        <v>-0.1073459500452818</v>
      </c>
      <c r="F16" s="34">
        <f ca="1">IFERROR(INDIRECT(ADDRESS(ROW()-2,COLUMN()))/F3-1,"")</f>
        <v>-0.10726379939966635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0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HHSA Fiscal Administrator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648</v>
      </c>
      <c r="C3" s="12" t="s">
        <v>19</v>
      </c>
      <c r="D3" s="13">
        <v>6519.07</v>
      </c>
      <c r="E3" s="13">
        <f t="shared" ref="E3:E11" si="0">IF(OR(B3 = "No Comparable Class", B3 = "Data Not Available", B3 = "Not Surveyed"),"",MEDIAN(D3,F3))</f>
        <v>7221.9349999999995</v>
      </c>
      <c r="F3" s="13">
        <v>7924.8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0.21563351827791388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210</v>
      </c>
      <c r="C4" s="20" t="s">
        <v>19</v>
      </c>
      <c r="D4" s="21">
        <v>5574.4</v>
      </c>
      <c r="E4" s="21">
        <f t="shared" si="0"/>
        <v>6175</v>
      </c>
      <c r="F4" s="21">
        <v>6775.6</v>
      </c>
      <c r="G4" s="21" t="str">
        <f t="shared" si="1"/>
        <v/>
      </c>
      <c r="H4" s="22">
        <f t="shared" si="2"/>
        <v>0.21548507462686572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HHSA Fiscal Administrator</v>
      </c>
      <c r="AN4" s="5">
        <f ca="1">E13</f>
        <v>7</v>
      </c>
      <c r="AO4" s="53">
        <f>D3</f>
        <v>6519.07</v>
      </c>
      <c r="AP4" s="53">
        <f>E3</f>
        <v>7221.9349999999995</v>
      </c>
      <c r="AQ4" s="53">
        <f>F3</f>
        <v>7924.8</v>
      </c>
      <c r="AR4" s="53">
        <f ca="1">D14</f>
        <v>7498.4</v>
      </c>
      <c r="AS4" s="53">
        <f ca="1">E14</f>
        <v>8306.1350000000002</v>
      </c>
      <c r="AT4" s="53">
        <f ca="1">F14</f>
        <v>9329</v>
      </c>
      <c r="AU4" s="11">
        <f ca="1">D16</f>
        <v>0.15022541558841973</v>
      </c>
      <c r="AV4" s="11">
        <f ca="1">E16</f>
        <v>0.15012597039436115</v>
      </c>
      <c r="AW4" s="11">
        <f ca="1">F16</f>
        <v>0.17719059156067019</v>
      </c>
    </row>
    <row r="5" spans="1:49" ht="18.75" customHeight="1" x14ac:dyDescent="0.45">
      <c r="A5" s="20" t="s">
        <v>22</v>
      </c>
      <c r="B5" s="20" t="s">
        <v>649</v>
      </c>
      <c r="C5" s="20" t="s">
        <v>19</v>
      </c>
      <c r="D5" s="21">
        <v>7498.4</v>
      </c>
      <c r="E5" s="21">
        <f t="shared" si="0"/>
        <v>8306.1350000000002</v>
      </c>
      <c r="F5" s="21">
        <v>9113.8700000000008</v>
      </c>
      <c r="G5" s="21" t="str">
        <f t="shared" si="1"/>
        <v/>
      </c>
      <c r="H5" s="22">
        <f t="shared" si="2"/>
        <v>0.21544196095166979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650</v>
      </c>
      <c r="C6" s="20" t="s">
        <v>19</v>
      </c>
      <c r="D6" s="21">
        <v>9098.08</v>
      </c>
      <c r="E6" s="21">
        <f t="shared" si="0"/>
        <v>10102.48</v>
      </c>
      <c r="F6" s="21">
        <v>11106.88</v>
      </c>
      <c r="G6" s="21" t="str">
        <f t="shared" si="1"/>
        <v/>
      </c>
      <c r="H6" s="22">
        <f t="shared" si="2"/>
        <v>0.22079383782072703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212</v>
      </c>
      <c r="C7" s="20" t="s">
        <v>19</v>
      </c>
      <c r="D7" s="21">
        <v>7977.91</v>
      </c>
      <c r="E7" s="21">
        <f t="shared" si="0"/>
        <v>8837.5550000000003</v>
      </c>
      <c r="F7" s="21">
        <v>9697.2000000000007</v>
      </c>
      <c r="G7" s="21" t="str">
        <f t="shared" si="1"/>
        <v/>
      </c>
      <c r="H7" s="22">
        <f t="shared" si="2"/>
        <v>0.21550631681731192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651</v>
      </c>
      <c r="C9" s="20" t="s">
        <v>19</v>
      </c>
      <c r="D9" s="21">
        <v>6017.75</v>
      </c>
      <c r="E9" s="21">
        <f t="shared" si="0"/>
        <v>6682.0949999999993</v>
      </c>
      <c r="F9" s="21">
        <v>7346.44</v>
      </c>
      <c r="G9" s="21" t="str">
        <f t="shared" si="1"/>
        <v/>
      </c>
      <c r="H9" s="22">
        <f t="shared" si="2"/>
        <v>0.22079514768808939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652</v>
      </c>
      <c r="C10" s="20" t="s">
        <v>19</v>
      </c>
      <c r="D10" s="21">
        <v>8141.22</v>
      </c>
      <c r="E10" s="21">
        <f t="shared" si="0"/>
        <v>9018.7749999999996</v>
      </c>
      <c r="F10" s="21">
        <v>9896.33</v>
      </c>
      <c r="G10" s="21" t="str">
        <f t="shared" si="1"/>
        <v/>
      </c>
      <c r="H10" s="22">
        <f t="shared" si="2"/>
        <v>0.21558316812467915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653</v>
      </c>
      <c r="C11" s="20" t="s">
        <v>19</v>
      </c>
      <c r="D11" s="21">
        <v>6910</v>
      </c>
      <c r="E11" s="21">
        <f t="shared" si="0"/>
        <v>8119.5</v>
      </c>
      <c r="F11" s="21">
        <v>9329</v>
      </c>
      <c r="G11" s="21" t="str">
        <f t="shared" si="1"/>
        <v/>
      </c>
      <c r="H11" s="22">
        <f t="shared" si="2"/>
        <v>0.35007235890014465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7498.4</v>
      </c>
      <c r="E14" s="32">
        <f ca="1">MEDIAN(INDIRECT("E4"):E12)</f>
        <v>8306.1350000000002</v>
      </c>
      <c r="F14" s="32">
        <f ca="1">MEDIAN(INDIRECT("F4"):F12)</f>
        <v>9329</v>
      </c>
      <c r="G14" s="33"/>
      <c r="H14" s="34">
        <f ca="1">MEDIAN(INDIRECT("H4"):H12)</f>
        <v>0.21558316812467915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7316.8228571428563</v>
      </c>
      <c r="E15" s="33">
        <f ca="1">AVERAGE(INDIRECT("E4"):E12)</f>
        <v>8177.3628571428571</v>
      </c>
      <c r="F15" s="33">
        <f ca="1">AVERAGE(INDIRECT("F4"):F12)</f>
        <v>9037.9028571428589</v>
      </c>
      <c r="G15" s="33"/>
      <c r="H15" s="34">
        <f ca="1">AVERAGE(INDIRECT("H4"):H12)</f>
        <v>0.23623969498992681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0.15022541558841973</v>
      </c>
      <c r="E16" s="34">
        <f ca="1">IFERROR(INDIRECT(ADDRESS(ROW()-2,COLUMN()))/E3-1,"")</f>
        <v>0.15012597039436115</v>
      </c>
      <c r="F16" s="34">
        <f ca="1">IFERROR(INDIRECT(ADDRESS(ROW()-2,COLUMN()))/F3-1,"")</f>
        <v>0.17719059156067019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0.1223721876192243</v>
      </c>
      <c r="E17" s="34">
        <f ca="1">IF(E3&gt;=INDIRECT(ADDRESS(ROW()-2,COLUMN())),"At Market",INDIRECT(ADDRESS(ROW()-2,COLUMN()))/E3-1)</f>
        <v>0.13229527227022375</v>
      </c>
      <c r="F17" s="34">
        <f ca="1">IF(F3&gt;=INDIRECT(ADDRESS(ROW()-2,COLUMN())),"At Market",INDIRECT(ADDRESS(ROW()-2,COLUMN()))/F3-1)</f>
        <v>0.14045816388336085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7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HHSA Program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654</v>
      </c>
      <c r="C3" s="12" t="s">
        <v>19</v>
      </c>
      <c r="D3" s="13">
        <v>5862.13</v>
      </c>
      <c r="E3" s="13">
        <f t="shared" ref="E3:E11" si="0">IF(OR(B3 = "No Comparable Class", B3 = "Data Not Available", B3 = "Not Surveyed"),"",MEDIAN(D3,F3))</f>
        <v>6494.8</v>
      </c>
      <c r="F3" s="13">
        <v>7127.47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0.21584987026899771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655</v>
      </c>
      <c r="C4" s="20" t="s">
        <v>19</v>
      </c>
      <c r="D4" s="21">
        <v>5577.87</v>
      </c>
      <c r="E4" s="21">
        <f t="shared" si="0"/>
        <v>6178.4699999999993</v>
      </c>
      <c r="F4" s="21">
        <v>6779.07</v>
      </c>
      <c r="G4" s="21" t="str">
        <f t="shared" si="1"/>
        <v/>
      </c>
      <c r="H4" s="22">
        <f t="shared" si="2"/>
        <v>0.21535102108869508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HHSA Program Manager</v>
      </c>
      <c r="AN4" s="5">
        <f ca="1">E13</f>
        <v>8</v>
      </c>
      <c r="AO4" s="53">
        <f>D3</f>
        <v>5862.13</v>
      </c>
      <c r="AP4" s="53">
        <f>E3</f>
        <v>6494.8</v>
      </c>
      <c r="AQ4" s="53">
        <f>F3</f>
        <v>7127.47</v>
      </c>
      <c r="AR4" s="53">
        <f ca="1">D14</f>
        <v>7059.4750000000004</v>
      </c>
      <c r="AS4" s="53">
        <f ca="1">E14</f>
        <v>7923.9174999999996</v>
      </c>
      <c r="AT4" s="53">
        <f ca="1">F14</f>
        <v>9070.9900000000016</v>
      </c>
      <c r="AU4" s="11">
        <f ca="1">D16</f>
        <v>0.20425084397650695</v>
      </c>
      <c r="AV4" s="11">
        <f ca="1">E16</f>
        <v>0.22004026297961432</v>
      </c>
      <c r="AW4" s="11">
        <f ca="1">F16</f>
        <v>0.27268020770343493</v>
      </c>
    </row>
    <row r="5" spans="1:49" ht="18.75" customHeight="1" x14ac:dyDescent="0.45">
      <c r="A5" s="20" t="s">
        <v>22</v>
      </c>
      <c r="B5" s="20" t="s">
        <v>429</v>
      </c>
      <c r="C5" s="20" t="s">
        <v>19</v>
      </c>
      <c r="D5" s="21">
        <v>7725.47</v>
      </c>
      <c r="E5" s="21">
        <f t="shared" si="0"/>
        <v>8558.3350000000009</v>
      </c>
      <c r="F5" s="21">
        <v>9391.2000000000007</v>
      </c>
      <c r="G5" s="21" t="str">
        <f t="shared" si="1"/>
        <v/>
      </c>
      <c r="H5" s="22">
        <f t="shared" si="2"/>
        <v>0.21561536061883624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429</v>
      </c>
      <c r="C6" s="20" t="s">
        <v>19</v>
      </c>
      <c r="D6" s="21">
        <v>8874</v>
      </c>
      <c r="E6" s="21">
        <f t="shared" si="0"/>
        <v>9853.6650000000009</v>
      </c>
      <c r="F6" s="21">
        <v>10833.33</v>
      </c>
      <c r="G6" s="21" t="str">
        <f t="shared" si="1"/>
        <v/>
      </c>
      <c r="H6" s="22">
        <f t="shared" si="2"/>
        <v>0.2207944557133199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429</v>
      </c>
      <c r="C7" s="20" t="s">
        <v>19</v>
      </c>
      <c r="D7" s="21">
        <v>7199.29</v>
      </c>
      <c r="E7" s="21">
        <f t="shared" si="0"/>
        <v>7975.0349999999999</v>
      </c>
      <c r="F7" s="21">
        <v>8750.7800000000007</v>
      </c>
      <c r="G7" s="21" t="str">
        <f t="shared" si="1"/>
        <v/>
      </c>
      <c r="H7" s="22">
        <f t="shared" si="2"/>
        <v>0.21550597350572076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65</v>
      </c>
      <c r="C8" s="20" t="s">
        <v>19</v>
      </c>
      <c r="D8" s="21">
        <v>6298.93</v>
      </c>
      <c r="E8" s="21">
        <f t="shared" si="0"/>
        <v>7872.8</v>
      </c>
      <c r="F8" s="21">
        <v>9446.67</v>
      </c>
      <c r="G8" s="21" t="str">
        <f t="shared" si="1"/>
        <v/>
      </c>
      <c r="H8" s="22">
        <f t="shared" si="2"/>
        <v>0.49972614396413362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199</v>
      </c>
      <c r="C9" s="20" t="s">
        <v>19</v>
      </c>
      <c r="D9" s="21">
        <v>6919.66</v>
      </c>
      <c r="E9" s="21">
        <f t="shared" si="0"/>
        <v>7683.5599999999995</v>
      </c>
      <c r="F9" s="21">
        <v>8447.4599999999991</v>
      </c>
      <c r="G9" s="21" t="str">
        <f t="shared" si="1"/>
        <v/>
      </c>
      <c r="H9" s="22">
        <f t="shared" si="2"/>
        <v>0.22079119494310406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656</v>
      </c>
      <c r="C10" s="20" t="s">
        <v>19</v>
      </c>
      <c r="D10" s="21">
        <v>6476.01</v>
      </c>
      <c r="E10" s="21">
        <f t="shared" si="0"/>
        <v>7173.8150000000005</v>
      </c>
      <c r="F10" s="21">
        <v>7871.62</v>
      </c>
      <c r="G10" s="21" t="str">
        <f t="shared" si="1"/>
        <v/>
      </c>
      <c r="H10" s="22">
        <f t="shared" si="2"/>
        <v>0.21550460854754694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657</v>
      </c>
      <c r="C11" s="20" t="s">
        <v>19</v>
      </c>
      <c r="D11" s="21">
        <v>7334</v>
      </c>
      <c r="E11" s="21">
        <f t="shared" si="0"/>
        <v>8617.5</v>
      </c>
      <c r="F11" s="21">
        <v>9901</v>
      </c>
      <c r="G11" s="21" t="str">
        <f t="shared" si="1"/>
        <v/>
      </c>
      <c r="H11" s="22">
        <f t="shared" si="2"/>
        <v>0.35001363512407968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7059.4750000000004</v>
      </c>
      <c r="E14" s="32">
        <f ca="1">MEDIAN(INDIRECT("E4"):E12)</f>
        <v>7923.9174999999996</v>
      </c>
      <c r="F14" s="32">
        <f ca="1">MEDIAN(INDIRECT("F4"):F12)</f>
        <v>9070.9900000000016</v>
      </c>
      <c r="G14" s="33"/>
      <c r="H14" s="34">
        <f ca="1">MEDIAN(INDIRECT("H4"):H12)</f>
        <v>0.21820327778097015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7050.6537500000004</v>
      </c>
      <c r="E15" s="33">
        <f ca="1">AVERAGE(INDIRECT("E4"):E12)</f>
        <v>7989.1475</v>
      </c>
      <c r="F15" s="33">
        <f ca="1">AVERAGE(INDIRECT("F4"):F12)</f>
        <v>8927.6412500000006</v>
      </c>
      <c r="G15" s="33"/>
      <c r="H15" s="34">
        <f ca="1">AVERAGE(INDIRECT("H4"):H12)</f>
        <v>0.26916279918817954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0.20425084397650695</v>
      </c>
      <c r="E16" s="34">
        <f ca="1">IFERROR(INDIRECT(ADDRESS(ROW()-2,COLUMN()))/E3-1,"")</f>
        <v>0.22004026297961432</v>
      </c>
      <c r="F16" s="34">
        <f ca="1">IFERROR(INDIRECT(ADDRESS(ROW()-2,COLUMN()))/F3-1,"")</f>
        <v>0.27268020770343493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0.20274605817339442</v>
      </c>
      <c r="E17" s="34">
        <f ca="1">IF(E3&gt;=INDIRECT(ADDRESS(ROW()-2,COLUMN())),"At Market",INDIRECT(ADDRESS(ROW()-2,COLUMN()))/E3-1)</f>
        <v>0.23008368233047971</v>
      </c>
      <c r="F17" s="34">
        <f ca="1">IF(F3&gt;=INDIRECT(ADDRESS(ROW()-2,COLUMN())),"At Market",INDIRECT(ADDRESS(ROW()-2,COLUMN()))/F3-1)</f>
        <v>0.25256805710862351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6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Housing &amp; Community Programs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658</v>
      </c>
      <c r="C3" s="12" t="s">
        <v>19</v>
      </c>
      <c r="D3" s="13">
        <v>5564</v>
      </c>
      <c r="E3" s="13">
        <f t="shared" ref="E3:E11" si="0">IF(OR(B3 = "No Comparable Class", B3 = "Data Not Available", B3 = "Not Surveyed"),"",MEDIAN(D3,F3))</f>
        <v>6163.7350000000006</v>
      </c>
      <c r="F3" s="13">
        <v>6763.47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0.21557692307692311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Housing &amp; Community Programs Manager</v>
      </c>
      <c r="AN4" s="5">
        <f ca="1">E13</f>
        <v>4</v>
      </c>
      <c r="AO4" s="53">
        <f>D3</f>
        <v>5564</v>
      </c>
      <c r="AP4" s="53">
        <f>E3</f>
        <v>6163.7350000000006</v>
      </c>
      <c r="AQ4" s="53">
        <f>F3</f>
        <v>6763.47</v>
      </c>
      <c r="AR4" s="53">
        <f ca="1">D14</f>
        <v>6164.82</v>
      </c>
      <c r="AS4" s="53">
        <f ca="1">E14</f>
        <v>6837.3450000000003</v>
      </c>
      <c r="AT4" s="53">
        <f ca="1">F14</f>
        <v>7509.87</v>
      </c>
      <c r="AU4" s="11">
        <f ca="1">D16</f>
        <v>0.10798346513299784</v>
      </c>
      <c r="AV4" s="11">
        <f ca="1">E16</f>
        <v>0.10928600921356924</v>
      </c>
      <c r="AW4" s="11">
        <f ca="1">F16</f>
        <v>0.11035755314949269</v>
      </c>
    </row>
    <row r="5" spans="1:49" ht="18.75" customHeight="1" x14ac:dyDescent="0.45">
      <c r="A5" s="20" t="s">
        <v>22</v>
      </c>
      <c r="B5" s="20" t="s">
        <v>659</v>
      </c>
      <c r="C5" s="20" t="s">
        <v>19</v>
      </c>
      <c r="D5" s="21">
        <v>3813.33</v>
      </c>
      <c r="E5" s="21">
        <f t="shared" si="0"/>
        <v>4224.13</v>
      </c>
      <c r="F5" s="21">
        <v>4634.93</v>
      </c>
      <c r="G5" s="21" t="str">
        <f t="shared" si="1"/>
        <v/>
      </c>
      <c r="H5" s="22">
        <f t="shared" si="2"/>
        <v>0.21545473378910307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429</v>
      </c>
      <c r="C6" s="20" t="s">
        <v>19</v>
      </c>
      <c r="D6" s="21">
        <v>8874</v>
      </c>
      <c r="E6" s="21">
        <f t="shared" si="0"/>
        <v>9853.6650000000009</v>
      </c>
      <c r="F6" s="21">
        <v>10833.33</v>
      </c>
      <c r="G6" s="21" t="str">
        <f t="shared" si="1"/>
        <v/>
      </c>
      <c r="H6" s="22">
        <f t="shared" si="2"/>
        <v>0.2207944557133199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660</v>
      </c>
      <c r="C7" s="20" t="s">
        <v>19</v>
      </c>
      <c r="D7" s="21">
        <v>6098.08</v>
      </c>
      <c r="E7" s="21">
        <f t="shared" si="0"/>
        <v>6755.18</v>
      </c>
      <c r="F7" s="21">
        <v>7412.28</v>
      </c>
      <c r="G7" s="21" t="str">
        <f t="shared" si="1"/>
        <v/>
      </c>
      <c r="H7" s="22">
        <f t="shared" si="2"/>
        <v>0.21551045575000649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661</v>
      </c>
      <c r="C9" s="20" t="s">
        <v>19</v>
      </c>
      <c r="D9" s="21">
        <v>6231.56</v>
      </c>
      <c r="E9" s="21">
        <f t="shared" si="0"/>
        <v>6919.51</v>
      </c>
      <c r="F9" s="21">
        <v>7607.46</v>
      </c>
      <c r="G9" s="21" t="str">
        <f t="shared" si="1"/>
        <v/>
      </c>
      <c r="H9" s="22">
        <f t="shared" si="2"/>
        <v>0.22079543485098418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6164.82</v>
      </c>
      <c r="E14" s="32">
        <f ca="1">MEDIAN(INDIRECT("E4"):E12)</f>
        <v>6837.3450000000003</v>
      </c>
      <c r="F14" s="32">
        <f ca="1">MEDIAN(INDIRECT("F4"):F12)</f>
        <v>7509.87</v>
      </c>
      <c r="G14" s="33"/>
      <c r="H14" s="34">
        <f ca="1">MEDIAN(INDIRECT("H4"):H12)</f>
        <v>0.2181524557316632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6254.2425000000003</v>
      </c>
      <c r="E15" s="33">
        <f ca="1">AVERAGE(INDIRECT("E4"):E12)</f>
        <v>6938.1212500000001</v>
      </c>
      <c r="F15" s="33">
        <f ca="1">AVERAGE(INDIRECT("F4"):F12)</f>
        <v>7622</v>
      </c>
      <c r="G15" s="33"/>
      <c r="H15" s="34">
        <f ca="1">AVERAGE(INDIRECT("H4"):H12)</f>
        <v>0.21813877002585341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0.10798346513299784</v>
      </c>
      <c r="E16" s="34">
        <f ca="1">IFERROR(INDIRECT(ADDRESS(ROW()-2,COLUMN()))/E3-1,"")</f>
        <v>0.10928600921356924</v>
      </c>
      <c r="F16" s="34">
        <f ca="1">IFERROR(INDIRECT(ADDRESS(ROW()-2,COLUMN()))/F3-1,"")</f>
        <v>0.11035755314949269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0.12405508626887141</v>
      </c>
      <c r="E17" s="34">
        <f ca="1">IF(E3&gt;=INDIRECT(ADDRESS(ROW()-2,COLUMN())),"At Market",INDIRECT(ADDRESS(ROW()-2,COLUMN()))/E3-1)</f>
        <v>0.12563587662350817</v>
      </c>
      <c r="F17" s="34">
        <f ca="1">IF(F3&gt;=INDIRECT(ADDRESS(ROW()-2,COLUMN())),"At Market",INDIRECT(ADDRESS(ROW()-2,COLUMN()))/F3-1)</f>
        <v>0.1269363211487593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B10" workbookViewId="0"/>
  </sheetViews>
  <sheetFormatPr defaultColWidth="9.1796875" defaultRowHeight="13" x14ac:dyDescent="0.3"/>
  <cols>
    <col min="1" max="1" width="51" style="5" bestFit="1" customWidth="1"/>
    <col min="2" max="2" width="66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Air Pollution Control Specialist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114</v>
      </c>
      <c r="C3" s="12" t="s">
        <v>19</v>
      </c>
      <c r="D3" s="13">
        <v>4756.2700000000004</v>
      </c>
      <c r="E3" s="13">
        <f t="shared" ref="E3:E11" si="0">IF(OR(B3 = "No Comparable Class", B3 = "Data Not Available", B3 = "Not Surveyed"),"",MEDIAN(D3,F3))</f>
        <v>5266.7350000000006</v>
      </c>
      <c r="F3" s="13">
        <v>5777.2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0.21464929451019366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115</v>
      </c>
      <c r="C4" s="20" t="s">
        <v>19</v>
      </c>
      <c r="D4" s="21">
        <v>5264.13</v>
      </c>
      <c r="E4" s="21">
        <f t="shared" si="0"/>
        <v>5830.93</v>
      </c>
      <c r="F4" s="21">
        <v>6397.73</v>
      </c>
      <c r="G4" s="21" t="str">
        <f t="shared" si="1"/>
        <v/>
      </c>
      <c r="H4" s="22">
        <f t="shared" si="2"/>
        <v>0.21534422592147218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Air Pollution Control Specialist II</v>
      </c>
      <c r="AN4" s="5">
        <f ca="1">E13</f>
        <v>4</v>
      </c>
      <c r="AO4" s="53">
        <f>D3</f>
        <v>4756.2700000000004</v>
      </c>
      <c r="AP4" s="53">
        <f>E3</f>
        <v>5266.7350000000006</v>
      </c>
      <c r="AQ4" s="53">
        <f>F3</f>
        <v>5777.2</v>
      </c>
      <c r="AR4" s="53">
        <f ca="1">D14</f>
        <v>5358.07</v>
      </c>
      <c r="AS4" s="53">
        <f ca="1">E14</f>
        <v>5935.21</v>
      </c>
      <c r="AT4" s="53">
        <f ca="1">F14</f>
        <v>6512.35</v>
      </c>
      <c r="AU4" s="11">
        <f ca="1">D16</f>
        <v>0.12652772025137327</v>
      </c>
      <c r="AV4" s="11">
        <f ca="1">E16</f>
        <v>0.12692398611283839</v>
      </c>
      <c r="AW4" s="11">
        <f ca="1">F16</f>
        <v>0.12725022502250227</v>
      </c>
    </row>
    <row r="5" spans="1:49" ht="18.75" customHeight="1" x14ac:dyDescent="0.45">
      <c r="A5" s="20" t="s">
        <v>22</v>
      </c>
      <c r="B5" s="20" t="s">
        <v>116</v>
      </c>
      <c r="C5" s="20" t="s">
        <v>19</v>
      </c>
      <c r="D5" s="21">
        <v>5926.27</v>
      </c>
      <c r="E5" s="21">
        <f t="shared" si="0"/>
        <v>6565</v>
      </c>
      <c r="F5" s="21">
        <v>7203.73</v>
      </c>
      <c r="G5" s="21" t="str">
        <f t="shared" si="1"/>
        <v/>
      </c>
      <c r="H5" s="22">
        <f t="shared" si="2"/>
        <v>0.21555885911374251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114</v>
      </c>
      <c r="C9" s="20" t="s">
        <v>19</v>
      </c>
      <c r="D9" s="21">
        <v>4736.5600000000004</v>
      </c>
      <c r="E9" s="21">
        <f t="shared" si="0"/>
        <v>5259.4650000000001</v>
      </c>
      <c r="F9" s="21">
        <v>5782.37</v>
      </c>
      <c r="G9" s="21" t="str">
        <f t="shared" si="1"/>
        <v/>
      </c>
      <c r="H9" s="22">
        <f t="shared" si="2"/>
        <v>0.22079526069552569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117</v>
      </c>
      <c r="C10" s="20" t="s">
        <v>19</v>
      </c>
      <c r="D10" s="21">
        <v>5452.01</v>
      </c>
      <c r="E10" s="21">
        <f t="shared" si="0"/>
        <v>6039.49</v>
      </c>
      <c r="F10" s="21">
        <v>6626.97</v>
      </c>
      <c r="G10" s="21" t="str">
        <f t="shared" si="1"/>
        <v/>
      </c>
      <c r="H10" s="22">
        <f t="shared" si="2"/>
        <v>0.21550950933692348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5358.07</v>
      </c>
      <c r="E14" s="32">
        <f ca="1">MEDIAN(INDIRECT("E4"):E12)</f>
        <v>5935.21</v>
      </c>
      <c r="F14" s="32">
        <f ca="1">MEDIAN(INDIRECT("F4"):F12)</f>
        <v>6512.35</v>
      </c>
      <c r="G14" s="33"/>
      <c r="H14" s="34">
        <f ca="1">MEDIAN(INDIRECT("H4"):H12)</f>
        <v>0.21553418422533299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5344.7425000000003</v>
      </c>
      <c r="E15" s="33">
        <f ca="1">AVERAGE(INDIRECT("E4"):E12)</f>
        <v>5923.7212500000005</v>
      </c>
      <c r="F15" s="33">
        <f ca="1">AVERAGE(INDIRECT("F4"):F12)</f>
        <v>6502.7</v>
      </c>
      <c r="G15" s="33"/>
      <c r="H15" s="34">
        <f ca="1">AVERAGE(INDIRECT("H4"):H12)</f>
        <v>0.21680196376691596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0.12652772025137327</v>
      </c>
      <c r="E16" s="34">
        <f ca="1">IFERROR(INDIRECT(ADDRESS(ROW()-2,COLUMN()))/E3-1,"")</f>
        <v>0.12692398611283839</v>
      </c>
      <c r="F16" s="34">
        <f ca="1">IFERROR(INDIRECT(ADDRESS(ROW()-2,COLUMN()))/F3-1,"")</f>
        <v>0.12725022502250227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0.1237256295374316</v>
      </c>
      <c r="E17" s="34">
        <f ca="1">IF(E3&gt;=INDIRECT(ADDRESS(ROW()-2,COLUMN())),"At Market",INDIRECT(ADDRESS(ROW()-2,COLUMN()))/E3-1)</f>
        <v>0.12474260618770461</v>
      </c>
      <c r="F17" s="34">
        <f ca="1">IF(F3&gt;=INDIRECT(ADDRESS(ROW()-2,COLUMN())),"At Market",INDIRECT(ADDRESS(ROW()-2,COLUMN()))/F3-1)</f>
        <v>0.12557986567887558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8" workbookViewId="0"/>
  </sheetViews>
  <sheetFormatPr defaultColWidth="9.1796875" defaultRowHeight="13" x14ac:dyDescent="0.3"/>
  <cols>
    <col min="1" max="1" width="51" style="5" bestFit="1" customWidth="1"/>
    <col min="2" max="2" width="59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Human Resources Analyst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662</v>
      </c>
      <c r="C3" s="12" t="s">
        <v>19</v>
      </c>
      <c r="D3" s="13">
        <v>6006</v>
      </c>
      <c r="E3" s="13">
        <f t="shared" ref="E3:E11" si="0">IF(OR(B3 = "No Comparable Class", B3 = "Data Not Available", B3 = "Not Surveyed"),"",MEDIAN(D3,F3))</f>
        <v>6649.9349999999995</v>
      </c>
      <c r="F3" s="13">
        <v>7293.87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0.21443056943056948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663</v>
      </c>
      <c r="C4" s="20" t="s">
        <v>19</v>
      </c>
      <c r="D4" s="21">
        <v>5019.7299999999996</v>
      </c>
      <c r="E4" s="21">
        <f t="shared" si="0"/>
        <v>5560.53</v>
      </c>
      <c r="F4" s="21">
        <v>6101.33</v>
      </c>
      <c r="G4" s="21" t="str">
        <f t="shared" si="1"/>
        <v/>
      </c>
      <c r="H4" s="22">
        <f t="shared" si="2"/>
        <v>0.21546975634147669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Human Resources Analyst</v>
      </c>
      <c r="AN4" s="5">
        <f ca="1">E13</f>
        <v>8</v>
      </c>
      <c r="AO4" s="53">
        <f>D3</f>
        <v>6006</v>
      </c>
      <c r="AP4" s="53">
        <f>E3</f>
        <v>6649.9349999999995</v>
      </c>
      <c r="AQ4" s="53">
        <f>F3</f>
        <v>7293.87</v>
      </c>
      <c r="AR4" s="53">
        <f ca="1">D14</f>
        <v>6259.915</v>
      </c>
      <c r="AS4" s="53">
        <f ca="1">E14</f>
        <v>7321.6350000000002</v>
      </c>
      <c r="AT4" s="53">
        <f ca="1">F14</f>
        <v>8292.3100000000013</v>
      </c>
      <c r="AU4" s="11">
        <f ca="1">D16</f>
        <v>4.2276889776889703E-2</v>
      </c>
      <c r="AV4" s="11">
        <f ca="1">E16</f>
        <v>0.10100850609818002</v>
      </c>
      <c r="AW4" s="11">
        <f ca="1">F16</f>
        <v>0.13688755077894199</v>
      </c>
    </row>
    <row r="5" spans="1:49" ht="18.75" customHeight="1" x14ac:dyDescent="0.45">
      <c r="A5" s="20" t="s">
        <v>22</v>
      </c>
      <c r="B5" s="20" t="s">
        <v>664</v>
      </c>
      <c r="C5" s="20" t="s">
        <v>19</v>
      </c>
      <c r="D5" s="21">
        <v>6451.47</v>
      </c>
      <c r="E5" s="21">
        <f t="shared" si="0"/>
        <v>7146.5349999999999</v>
      </c>
      <c r="F5" s="21">
        <v>7841.6</v>
      </c>
      <c r="G5" s="21" t="str">
        <f t="shared" si="1"/>
        <v/>
      </c>
      <c r="H5" s="22">
        <f t="shared" si="2"/>
        <v>0.21547492276953939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64</v>
      </c>
      <c r="C6" s="20" t="s">
        <v>19</v>
      </c>
      <c r="D6" s="21">
        <v>7161.75</v>
      </c>
      <c r="E6" s="21">
        <f t="shared" si="0"/>
        <v>7952.3850000000002</v>
      </c>
      <c r="F6" s="21">
        <v>8743.02</v>
      </c>
      <c r="G6" s="21" t="str">
        <f t="shared" si="1"/>
        <v/>
      </c>
      <c r="H6" s="22">
        <f t="shared" si="2"/>
        <v>0.22079380039794749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665</v>
      </c>
      <c r="C7" s="20" t="s">
        <v>19</v>
      </c>
      <c r="D7" s="21">
        <v>6068.36</v>
      </c>
      <c r="E7" s="21">
        <f t="shared" si="0"/>
        <v>7496.7350000000006</v>
      </c>
      <c r="F7" s="21">
        <v>8925.11</v>
      </c>
      <c r="G7" s="21" t="str">
        <f t="shared" si="1"/>
        <v/>
      </c>
      <c r="H7" s="22">
        <f t="shared" si="2"/>
        <v>0.4707614577909025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426</v>
      </c>
      <c r="C8" s="20" t="s">
        <v>19</v>
      </c>
      <c r="D8" s="21">
        <v>7120.53</v>
      </c>
      <c r="E8" s="21">
        <f t="shared" si="0"/>
        <v>8900.6649999999991</v>
      </c>
      <c r="F8" s="21">
        <v>10680.8</v>
      </c>
      <c r="G8" s="21" t="str">
        <f t="shared" si="1"/>
        <v/>
      </c>
      <c r="H8" s="22">
        <f t="shared" si="2"/>
        <v>0.50000070219492088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666</v>
      </c>
      <c r="C9" s="20" t="s">
        <v>19</v>
      </c>
      <c r="D9" s="21">
        <v>5181.47</v>
      </c>
      <c r="E9" s="21">
        <f t="shared" si="0"/>
        <v>5753.49</v>
      </c>
      <c r="F9" s="21">
        <v>6325.51</v>
      </c>
      <c r="G9" s="21" t="str">
        <f t="shared" si="1"/>
        <v/>
      </c>
      <c r="H9" s="22">
        <f t="shared" si="2"/>
        <v>0.22079448496276144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667</v>
      </c>
      <c r="C10" s="20" t="s">
        <v>19</v>
      </c>
      <c r="D10" s="21">
        <v>8859.15</v>
      </c>
      <c r="E10" s="21">
        <f t="shared" si="0"/>
        <v>9813.75</v>
      </c>
      <c r="F10" s="21">
        <v>10768.35</v>
      </c>
      <c r="G10" s="21" t="str">
        <f t="shared" si="1"/>
        <v/>
      </c>
      <c r="H10" s="22">
        <f t="shared" si="2"/>
        <v>0.21550600226884087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666</v>
      </c>
      <c r="C11" s="20" t="s">
        <v>19</v>
      </c>
      <c r="D11" s="21">
        <v>5143</v>
      </c>
      <c r="E11" s="21">
        <f t="shared" si="0"/>
        <v>6043.5</v>
      </c>
      <c r="F11" s="21">
        <v>6944</v>
      </c>
      <c r="G11" s="21" t="str">
        <f t="shared" si="1"/>
        <v/>
      </c>
      <c r="H11" s="22">
        <f t="shared" si="2"/>
        <v>0.35018471709119181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6259.915</v>
      </c>
      <c r="E14" s="32">
        <f ca="1">MEDIAN(INDIRECT("E4"):E12)</f>
        <v>7321.6350000000002</v>
      </c>
      <c r="F14" s="32">
        <f ca="1">MEDIAN(INDIRECT("F4"):F12)</f>
        <v>8292.3100000000013</v>
      </c>
      <c r="G14" s="33"/>
      <c r="H14" s="34">
        <f ca="1">MEDIAN(INDIRECT("H4"):H12)</f>
        <v>0.22079414268035447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6375.6824999999999</v>
      </c>
      <c r="E15" s="33">
        <f ca="1">AVERAGE(INDIRECT("E4"):E12)</f>
        <v>7333.4487499999996</v>
      </c>
      <c r="F15" s="33">
        <f ca="1">AVERAGE(INDIRECT("F4"):F12)</f>
        <v>8291.2150000000001</v>
      </c>
      <c r="G15" s="33"/>
      <c r="H15" s="34">
        <f ca="1">AVERAGE(INDIRECT("H4"):H12)</f>
        <v>0.30112323047719763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4.2276889776889703E-2</v>
      </c>
      <c r="E16" s="34">
        <f ca="1">IFERROR(INDIRECT(ADDRESS(ROW()-2,COLUMN()))/E3-1,"")</f>
        <v>0.10100850609818002</v>
      </c>
      <c r="F16" s="34">
        <f ca="1">IFERROR(INDIRECT(ADDRESS(ROW()-2,COLUMN()))/F3-1,"")</f>
        <v>0.13688755077894199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6.1552197802197783E-2</v>
      </c>
      <c r="E17" s="34">
        <f ca="1">IF(E3&gt;=INDIRECT(ADDRESS(ROW()-2,COLUMN())),"At Market",INDIRECT(ADDRESS(ROW()-2,COLUMN()))/E3-1)</f>
        <v>0.1027850272220705</v>
      </c>
      <c r="F17" s="34">
        <f ca="1">IF(F3&gt;=INDIRECT(ADDRESS(ROW()-2,COLUMN())),"At Market",INDIRECT(ADDRESS(ROW()-2,COLUMN()))/F3-1)</f>
        <v>0.13673742471417794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5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Human Resources Program Assistant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668</v>
      </c>
      <c r="C3" s="12" t="s">
        <v>19</v>
      </c>
      <c r="D3" s="13">
        <v>4357.6000000000004</v>
      </c>
      <c r="E3" s="13">
        <f t="shared" ref="E3:E11" si="0">IF(OR(B3 = "No Comparable Class", B3 = "Data Not Available", B3 = "Not Surveyed"),"",MEDIAN(D3,F3))</f>
        <v>4825.6000000000004</v>
      </c>
      <c r="F3" s="13">
        <v>5293.6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0.21479713603818618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669</v>
      </c>
      <c r="C4" s="20" t="s">
        <v>19</v>
      </c>
      <c r="D4" s="21">
        <v>4228.2700000000004</v>
      </c>
      <c r="E4" s="21">
        <f t="shared" si="0"/>
        <v>4720.2000000000007</v>
      </c>
      <c r="F4" s="21">
        <v>5212.13</v>
      </c>
      <c r="G4" s="21" t="str">
        <f t="shared" si="1"/>
        <v/>
      </c>
      <c r="H4" s="22">
        <f t="shared" si="2"/>
        <v>0.23268618134603503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Human Resources Program Assistant II</v>
      </c>
      <c r="AN4" s="5">
        <f ca="1">E13</f>
        <v>8</v>
      </c>
      <c r="AO4" s="53">
        <f>D3</f>
        <v>4357.6000000000004</v>
      </c>
      <c r="AP4" s="53">
        <f>E3</f>
        <v>4825.6000000000004</v>
      </c>
      <c r="AQ4" s="53">
        <f>F3</f>
        <v>5293.6</v>
      </c>
      <c r="AR4" s="53">
        <f ca="1">D14</f>
        <v>4214.07</v>
      </c>
      <c r="AS4" s="53">
        <f ca="1">E14</f>
        <v>4962.79</v>
      </c>
      <c r="AT4" s="53">
        <f ca="1">F14</f>
        <v>5474.58</v>
      </c>
      <c r="AU4" s="11">
        <f ca="1">D16</f>
        <v>-3.2937855700385654E-2</v>
      </c>
      <c r="AV4" s="11">
        <f ca="1">E16</f>
        <v>2.8429625331565012E-2</v>
      </c>
      <c r="AW4" s="11">
        <f ca="1">F16</f>
        <v>3.4188453982167077E-2</v>
      </c>
    </row>
    <row r="5" spans="1:49" ht="18.75" customHeight="1" x14ac:dyDescent="0.45">
      <c r="A5" s="20" t="s">
        <v>22</v>
      </c>
      <c r="B5" s="20" t="s">
        <v>669</v>
      </c>
      <c r="C5" s="20" t="s">
        <v>19</v>
      </c>
      <c r="D5" s="21">
        <v>4118.3999999999996</v>
      </c>
      <c r="E5" s="21">
        <f t="shared" si="0"/>
        <v>4563</v>
      </c>
      <c r="F5" s="21">
        <v>5007.6000000000004</v>
      </c>
      <c r="G5" s="21" t="str">
        <f t="shared" si="1"/>
        <v/>
      </c>
      <c r="H5" s="22">
        <f t="shared" si="2"/>
        <v>0.21590909090909105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670</v>
      </c>
      <c r="C6" s="20" t="s">
        <v>19</v>
      </c>
      <c r="D6" s="21">
        <v>4481.3500000000004</v>
      </c>
      <c r="E6" s="21">
        <f t="shared" si="0"/>
        <v>4976.08</v>
      </c>
      <c r="F6" s="21">
        <v>5470.81</v>
      </c>
      <c r="G6" s="21" t="str">
        <f t="shared" si="1"/>
        <v/>
      </c>
      <c r="H6" s="22">
        <f t="shared" si="2"/>
        <v>0.22079507291329614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671</v>
      </c>
      <c r="C7" s="20" t="s">
        <v>19</v>
      </c>
      <c r="D7" s="21">
        <v>4507.05</v>
      </c>
      <c r="E7" s="21">
        <f t="shared" si="0"/>
        <v>4992.7000000000007</v>
      </c>
      <c r="F7" s="21">
        <v>5478.35</v>
      </c>
      <c r="G7" s="21" t="str">
        <f t="shared" si="1"/>
        <v/>
      </c>
      <c r="H7" s="22">
        <f t="shared" si="2"/>
        <v>0.21550681709765818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377</v>
      </c>
      <c r="C8" s="20" t="s">
        <v>19</v>
      </c>
      <c r="D8" s="21">
        <v>4199.87</v>
      </c>
      <c r="E8" s="21">
        <f t="shared" si="0"/>
        <v>5250.27</v>
      </c>
      <c r="F8" s="21">
        <v>6300.67</v>
      </c>
      <c r="G8" s="21" t="str">
        <f t="shared" si="1"/>
        <v/>
      </c>
      <c r="H8" s="22">
        <f t="shared" si="2"/>
        <v>0.50020595875586626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672</v>
      </c>
      <c r="C9" s="20" t="s">
        <v>19</v>
      </c>
      <c r="D9" s="21">
        <v>3879.91</v>
      </c>
      <c r="E9" s="21">
        <f t="shared" si="0"/>
        <v>4308.2350000000006</v>
      </c>
      <c r="F9" s="21">
        <v>4736.5600000000004</v>
      </c>
      <c r="G9" s="21" t="str">
        <f t="shared" si="1"/>
        <v/>
      </c>
      <c r="H9" s="22">
        <f t="shared" si="2"/>
        <v>0.22079120391967866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673</v>
      </c>
      <c r="C10" s="20" t="s">
        <v>19</v>
      </c>
      <c r="D10" s="21">
        <v>4811.7700000000004</v>
      </c>
      <c r="E10" s="21">
        <f t="shared" si="0"/>
        <v>5330.25</v>
      </c>
      <c r="F10" s="21">
        <v>5848.73</v>
      </c>
      <c r="G10" s="21" t="str">
        <f t="shared" si="1"/>
        <v/>
      </c>
      <c r="H10" s="22">
        <f t="shared" si="2"/>
        <v>0.21550489736624967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674</v>
      </c>
      <c r="C11" s="20" t="s">
        <v>19</v>
      </c>
      <c r="D11" s="21">
        <v>4059</v>
      </c>
      <c r="E11" s="21">
        <f t="shared" si="0"/>
        <v>4949.5</v>
      </c>
      <c r="F11" s="21">
        <v>5840</v>
      </c>
      <c r="G11" s="21" t="str">
        <f t="shared" si="1"/>
        <v/>
      </c>
      <c r="H11" s="22">
        <f t="shared" si="2"/>
        <v>0.4387780241438779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4214.07</v>
      </c>
      <c r="E14" s="32">
        <f ca="1">MEDIAN(INDIRECT("E4"):E12)</f>
        <v>4962.79</v>
      </c>
      <c r="F14" s="32">
        <f ca="1">MEDIAN(INDIRECT("F4"):F12)</f>
        <v>5474.58</v>
      </c>
      <c r="G14" s="33"/>
      <c r="H14" s="34">
        <f ca="1">MEDIAN(INDIRECT("H4"):H12)</f>
        <v>0.2207931384164874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4285.7024999999994</v>
      </c>
      <c r="E15" s="33">
        <f ca="1">AVERAGE(INDIRECT("E4"):E12)</f>
        <v>4886.2793750000001</v>
      </c>
      <c r="F15" s="33">
        <f ca="1">AVERAGE(INDIRECT("F4"):F12)</f>
        <v>5486.8562499999998</v>
      </c>
      <c r="G15" s="33"/>
      <c r="H15" s="34">
        <f ca="1">AVERAGE(INDIRECT("H4"):H12)</f>
        <v>0.28252215580646911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-3.2937855700385654E-2</v>
      </c>
      <c r="E16" s="34">
        <f ca="1">IFERROR(INDIRECT(ADDRESS(ROW()-2,COLUMN()))/E3-1,"")</f>
        <v>2.8429625331565012E-2</v>
      </c>
      <c r="F16" s="34">
        <f ca="1">IFERROR(INDIRECT(ADDRESS(ROW()-2,COLUMN()))/F3-1,"")</f>
        <v>3.4188453982167077E-2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>
        <f ca="1">IF(E3&gt;=INDIRECT(ADDRESS(ROW()-2,COLUMN())),"At Market",INDIRECT(ADDRESS(ROW()-2,COLUMN()))/E3-1)</f>
        <v>1.2574472604442999E-2</v>
      </c>
      <c r="F17" s="34">
        <f ca="1">IF(F3&gt;=INDIRECT(ADDRESS(ROW()-2,COLUMN())),"At Market",INDIRECT(ADDRESS(ROW()-2,COLUMN()))/F3-1)</f>
        <v>3.6507527958289154E-2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8" workbookViewId="0"/>
  </sheetViews>
  <sheetFormatPr defaultColWidth="9.1796875" defaultRowHeight="13" x14ac:dyDescent="0.3"/>
  <cols>
    <col min="1" max="1" width="51" style="5" bestFit="1" customWidth="1"/>
    <col min="2" max="2" width="60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Integrated Waste Engineer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675</v>
      </c>
      <c r="C3" s="12" t="s">
        <v>19</v>
      </c>
      <c r="D3" s="13">
        <v>7358</v>
      </c>
      <c r="E3" s="13">
        <f t="shared" ref="E3:E11" si="0">IF(OR(B3 = "No Comparable Class", B3 = "Data Not Available", B3 = "Not Surveyed"),"",MEDIAN(D3,F3))</f>
        <v>8151</v>
      </c>
      <c r="F3" s="13">
        <v>8944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0.21554770318021199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Integrated Waste Engineer</v>
      </c>
      <c r="AN4" s="5">
        <f ca="1">E13</f>
        <v>0</v>
      </c>
      <c r="AO4" s="53">
        <f>D3</f>
        <v>7358</v>
      </c>
      <c r="AP4" s="53">
        <f>E3</f>
        <v>8151</v>
      </c>
      <c r="AQ4" s="53">
        <f>F3</f>
        <v>8944</v>
      </c>
      <c r="AR4" s="53" t="e">
        <f ca="1">D14</f>
        <v>#NUM!</v>
      </c>
      <c r="AS4" s="53" t="e">
        <f ca="1">E14</f>
        <v>#NUM!</v>
      </c>
      <c r="AT4" s="53" t="e">
        <f ca="1">F14</f>
        <v>#NUM!</v>
      </c>
      <c r="AU4" s="11" t="str">
        <f ca="1">D16</f>
        <v/>
      </c>
      <c r="AV4" s="11" t="str">
        <f ca="1">E16</f>
        <v/>
      </c>
      <c r="AW4" s="11" t="str">
        <f ca="1">F16</f>
        <v/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0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 t="e">
        <f ca="1">MEDIAN(INDIRECT("D4"):D12)</f>
        <v>#NUM!</v>
      </c>
      <c r="E14" s="32" t="e">
        <f ca="1">MEDIAN(INDIRECT("E4"):E12)</f>
        <v>#NUM!</v>
      </c>
      <c r="F14" s="32" t="e">
        <f ca="1">MEDIAN(INDIRECT("F4"):F12)</f>
        <v>#NUM!</v>
      </c>
      <c r="G14" s="33"/>
      <c r="H14" s="34" t="e">
        <f ca="1">MEDIAN(INDIRECT("H4"):H12)</f>
        <v>#NUM!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 t="e">
        <f ca="1">AVERAGE(INDIRECT("D4"):D12)</f>
        <v>#DIV/0!</v>
      </c>
      <c r="E15" s="33" t="e">
        <f ca="1">AVERAGE(INDIRECT("E4"):E12)</f>
        <v>#DIV/0!</v>
      </c>
      <c r="F15" s="33" t="e">
        <f ca="1">AVERAGE(INDIRECT("F4"):F12)</f>
        <v>#DIV/0!</v>
      </c>
      <c r="G15" s="33"/>
      <c r="H15" s="34" t="e">
        <f ca="1">AVERAGE(INDIRECT("H4"):H12)</f>
        <v>#DIV/0!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 t="str">
        <f ca="1">IFERROR(INDIRECT(ADDRESS(ROW()-2,COLUMN()))/D3-1,"")</f>
        <v/>
      </c>
      <c r="E16" s="34" t="str">
        <f ca="1">IFERROR(INDIRECT(ADDRESS(ROW()-2,COLUMN()))/E3-1,"")</f>
        <v/>
      </c>
      <c r="F16" s="34" t="str">
        <f ca="1">IFERROR(INDIRECT(ADDRESS(ROW()-2,COLUMN()))/F3-1,"")</f>
        <v/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e">
        <f ca="1">IF(D3&gt;=INDIRECT(ADDRESS(ROW()-2,COLUMN())),"At Market",INDIRECT(ADDRESS(ROW()-2,COLUMN()))/D3-1)</f>
        <v>#DIV/0!</v>
      </c>
      <c r="E17" s="34" t="e">
        <f ca="1">IF(E3&gt;=INDIRECT(ADDRESS(ROW()-2,COLUMN())),"At Market",INDIRECT(ADDRESS(ROW()-2,COLUMN()))/E3-1)</f>
        <v>#DIV/0!</v>
      </c>
      <c r="F17" s="34" t="e">
        <f ca="1">IF(F3&gt;=INDIRECT(ADDRESS(ROW()-2,COLUMN())),"At Market",INDIRECT(ADDRESS(ROW()-2,COLUMN()))/F3-1)</f>
        <v>#DIV/0!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B6" workbookViewId="0"/>
  </sheetViews>
  <sheetFormatPr defaultColWidth="9.1796875" defaultRowHeight="13" x14ac:dyDescent="0.3"/>
  <cols>
    <col min="1" max="1" width="51" style="5" bestFit="1" customWidth="1"/>
    <col min="2" max="2" width="75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Integrated Waste Equipment Operator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676</v>
      </c>
      <c r="C3" s="12" t="s">
        <v>19</v>
      </c>
      <c r="D3" s="13">
        <v>3787.33</v>
      </c>
      <c r="E3" s="13">
        <f t="shared" ref="E3:E11" si="0">IF(OR(B3 = "No Comparable Class", B3 = "Data Not Available", B3 = "Not Surveyed"),"",MEDIAN(D3,F3))</f>
        <v>4196.3999999999996</v>
      </c>
      <c r="F3" s="13">
        <v>4605.47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0.2160202570148364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Integrated Waste Equipment Operator</v>
      </c>
      <c r="AN4" s="5">
        <f ca="1">E13</f>
        <v>2</v>
      </c>
      <c r="AO4" s="53">
        <f>D3</f>
        <v>3787.33</v>
      </c>
      <c r="AP4" s="53">
        <f>E3</f>
        <v>4196.3999999999996</v>
      </c>
      <c r="AQ4" s="53">
        <f>F3</f>
        <v>4605.47</v>
      </c>
      <c r="AR4" s="53">
        <f ca="1">D14</f>
        <v>4065.9349999999995</v>
      </c>
      <c r="AS4" s="53">
        <f ca="1">E14</f>
        <v>4504.3874999999998</v>
      </c>
      <c r="AT4" s="53">
        <f ca="1">F14</f>
        <v>4942.84</v>
      </c>
      <c r="AU4" s="11">
        <f ca="1">D16</f>
        <v>7.3562377717283578E-2</v>
      </c>
      <c r="AV4" s="11">
        <f ca="1">E16</f>
        <v>7.3393265656276796E-2</v>
      </c>
      <c r="AW4" s="11">
        <f ca="1">F16</f>
        <v>7.3254195554416812E-2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531</v>
      </c>
      <c r="C7" s="20" t="s">
        <v>19</v>
      </c>
      <c r="D7" s="21">
        <v>4462.3999999999996</v>
      </c>
      <c r="E7" s="21">
        <f t="shared" si="0"/>
        <v>4943.24</v>
      </c>
      <c r="F7" s="21">
        <v>5424.08</v>
      </c>
      <c r="G7" s="21" t="str">
        <f t="shared" si="1"/>
        <v/>
      </c>
      <c r="H7" s="22">
        <f t="shared" si="2"/>
        <v>0.21550735030476886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677</v>
      </c>
      <c r="C8" s="20" t="s">
        <v>19</v>
      </c>
      <c r="D8" s="21">
        <v>3669.47</v>
      </c>
      <c r="E8" s="21">
        <f t="shared" si="0"/>
        <v>4065.5349999999999</v>
      </c>
      <c r="F8" s="21">
        <v>4461.6000000000004</v>
      </c>
      <c r="G8" s="21" t="str">
        <f t="shared" si="1"/>
        <v/>
      </c>
      <c r="H8" s="22">
        <f t="shared" si="2"/>
        <v>0.21587041180333966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2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4065.9349999999995</v>
      </c>
      <c r="E14" s="32">
        <f ca="1">MEDIAN(INDIRECT("E4"):E12)</f>
        <v>4504.3874999999998</v>
      </c>
      <c r="F14" s="32">
        <f ca="1">MEDIAN(INDIRECT("F4"):F12)</f>
        <v>4942.84</v>
      </c>
      <c r="G14" s="33"/>
      <c r="H14" s="34">
        <f ca="1">MEDIAN(INDIRECT("H4"):H12)</f>
        <v>0.21568888105405426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4065.9349999999995</v>
      </c>
      <c r="E15" s="33">
        <f ca="1">AVERAGE(INDIRECT("E4"):E12)</f>
        <v>4504.3874999999998</v>
      </c>
      <c r="F15" s="33">
        <f ca="1">AVERAGE(INDIRECT("F4"):F12)</f>
        <v>4942.84</v>
      </c>
      <c r="G15" s="33"/>
      <c r="H15" s="34">
        <f ca="1">AVERAGE(INDIRECT("H4"):H12)</f>
        <v>0.21568888105405426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7.3562377717283578E-2</v>
      </c>
      <c r="E16" s="34">
        <f ca="1">IFERROR(INDIRECT(ADDRESS(ROW()-2,COLUMN()))/E3-1,"")</f>
        <v>7.3393265656276796E-2</v>
      </c>
      <c r="F16" s="34">
        <f ca="1">IFERROR(INDIRECT(ADDRESS(ROW()-2,COLUMN()))/F3-1,"")</f>
        <v>7.3254195554416812E-2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7.3562377717283578E-2</v>
      </c>
      <c r="E17" s="34">
        <f ca="1">IF(E3&gt;=INDIRECT(ADDRESS(ROW()-2,COLUMN())),"At Market",INDIRECT(ADDRESS(ROW()-2,COLUMN()))/E3-1)</f>
        <v>7.3393265656276796E-2</v>
      </c>
      <c r="F17" s="34">
        <f ca="1">IF(F3&gt;=INDIRECT(ADDRESS(ROW()-2,COLUMN())),"At Market",INDIRECT(ADDRESS(ROW()-2,COLUMN()))/F3-1)</f>
        <v>7.3254195554416812E-2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4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Integrated Waste Gatekeeper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678</v>
      </c>
      <c r="C3" s="12" t="s">
        <v>19</v>
      </c>
      <c r="D3" s="13">
        <v>2899.87</v>
      </c>
      <c r="E3" s="13">
        <f t="shared" ref="E3:E11" si="0">IF(OR(B3 = "No Comparable Class", B3 = "Data Not Available", B3 = "Not Surveyed"),"",MEDIAN(D3,F3))</f>
        <v>3210.1350000000002</v>
      </c>
      <c r="F3" s="13">
        <v>3520.4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0.21398545452037521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Integrated Waste Gatekeeper</v>
      </c>
      <c r="AN4" s="5">
        <f ca="1">E13</f>
        <v>2</v>
      </c>
      <c r="AO4" s="53">
        <f>D3</f>
        <v>2899.87</v>
      </c>
      <c r="AP4" s="53">
        <f>E3</f>
        <v>3210.1350000000002</v>
      </c>
      <c r="AQ4" s="53">
        <f>F3</f>
        <v>3520.4</v>
      </c>
      <c r="AR4" s="53">
        <f ca="1">D14</f>
        <v>2962.7799999999997</v>
      </c>
      <c r="AS4" s="53">
        <f ca="1">E14</f>
        <v>3282.5675000000001</v>
      </c>
      <c r="AT4" s="53">
        <f ca="1">F14</f>
        <v>3602.3549999999996</v>
      </c>
      <c r="AU4" s="11">
        <f ca="1">D16</f>
        <v>2.1694075941335322E-2</v>
      </c>
      <c r="AV4" s="11">
        <f ca="1">E16</f>
        <v>2.2563692804196567E-2</v>
      </c>
      <c r="AW4" s="11">
        <f ca="1">F16</f>
        <v>2.3280024997159199E-2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679</v>
      </c>
      <c r="C8" s="20" t="s">
        <v>19</v>
      </c>
      <c r="D8" s="21">
        <v>2499.4699999999998</v>
      </c>
      <c r="E8" s="21">
        <f t="shared" si="0"/>
        <v>2769.87</v>
      </c>
      <c r="F8" s="21">
        <v>3040.27</v>
      </c>
      <c r="G8" s="21" t="str">
        <f t="shared" si="1"/>
        <v/>
      </c>
      <c r="H8" s="22">
        <f t="shared" si="2"/>
        <v>0.21636586956434778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680</v>
      </c>
      <c r="C10" s="20" t="s">
        <v>19</v>
      </c>
      <c r="D10" s="21">
        <v>3426.09</v>
      </c>
      <c r="E10" s="21">
        <f t="shared" si="0"/>
        <v>3795.2649999999999</v>
      </c>
      <c r="F10" s="21">
        <v>4164.4399999999996</v>
      </c>
      <c r="G10" s="21" t="str">
        <f t="shared" si="1"/>
        <v/>
      </c>
      <c r="H10" s="22">
        <f t="shared" si="2"/>
        <v>0.21550805728979672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2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2962.7799999999997</v>
      </c>
      <c r="E14" s="32">
        <f ca="1">MEDIAN(INDIRECT("E4"):E12)</f>
        <v>3282.5675000000001</v>
      </c>
      <c r="F14" s="32">
        <f ca="1">MEDIAN(INDIRECT("F4"):F12)</f>
        <v>3602.3549999999996</v>
      </c>
      <c r="G14" s="33"/>
      <c r="H14" s="34">
        <f ca="1">MEDIAN(INDIRECT("H4"):H12)</f>
        <v>0.21593696342707225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2962.7799999999997</v>
      </c>
      <c r="E15" s="33">
        <f ca="1">AVERAGE(INDIRECT("E4"):E12)</f>
        <v>3282.5675000000001</v>
      </c>
      <c r="F15" s="33">
        <f ca="1">AVERAGE(INDIRECT("F4"):F12)</f>
        <v>3602.3549999999996</v>
      </c>
      <c r="G15" s="33"/>
      <c r="H15" s="34">
        <f ca="1">AVERAGE(INDIRECT("H4"):H12)</f>
        <v>0.21593696342707225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2.1694075941335322E-2</v>
      </c>
      <c r="E16" s="34">
        <f ca="1">IFERROR(INDIRECT(ADDRESS(ROW()-2,COLUMN()))/E3-1,"")</f>
        <v>2.2563692804196567E-2</v>
      </c>
      <c r="F16" s="34">
        <f ca="1">IFERROR(INDIRECT(ADDRESS(ROW()-2,COLUMN()))/F3-1,"")</f>
        <v>2.3280024997159199E-2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2.1694075941335322E-2</v>
      </c>
      <c r="E17" s="34">
        <f ca="1">IF(E3&gt;=INDIRECT(ADDRESS(ROW()-2,COLUMN())),"At Market",INDIRECT(ADDRESS(ROW()-2,COLUMN()))/E3-1)</f>
        <v>2.2563692804196567E-2</v>
      </c>
      <c r="F17" s="34">
        <f ca="1">IF(F3&gt;=INDIRECT(ADDRESS(ROW()-2,COLUMN())),"At Market",INDIRECT(ADDRESS(ROW()-2,COLUMN()))/F3-1)</f>
        <v>2.3280024997159199E-2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9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Integrated Waste HH Haz Wst Technician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681</v>
      </c>
      <c r="C3" s="12" t="s">
        <v>19</v>
      </c>
      <c r="D3" s="13">
        <v>3787.33</v>
      </c>
      <c r="E3" s="13">
        <f t="shared" ref="E3:E11" si="0">IF(OR(B3 = "No Comparable Class", B3 = "Data Not Available", B3 = "Not Surveyed"),"",MEDIAN(D3,F3))</f>
        <v>4196.3999999999996</v>
      </c>
      <c r="F3" s="13">
        <v>4605.47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0.2160202570148364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682</v>
      </c>
      <c r="C4" s="20" t="s">
        <v>19</v>
      </c>
      <c r="D4" s="21">
        <v>3849.73</v>
      </c>
      <c r="E4" s="21">
        <f t="shared" si="0"/>
        <v>4264.8649999999998</v>
      </c>
      <c r="F4" s="21">
        <v>4680</v>
      </c>
      <c r="G4" s="21" t="str">
        <f t="shared" si="1"/>
        <v/>
      </c>
      <c r="H4" s="22">
        <f t="shared" si="2"/>
        <v>0.21566967034051743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Integrated Waste HH Haz Wst Technician</v>
      </c>
      <c r="AN4" s="5">
        <f ca="1">E13</f>
        <v>7</v>
      </c>
      <c r="AO4" s="53">
        <f>D3</f>
        <v>3787.33</v>
      </c>
      <c r="AP4" s="53">
        <f>E3</f>
        <v>4196.3999999999996</v>
      </c>
      <c r="AQ4" s="53">
        <f>F3</f>
        <v>4605.47</v>
      </c>
      <c r="AR4" s="53">
        <f ca="1">D14</f>
        <v>4361.07</v>
      </c>
      <c r="AS4" s="53">
        <f ca="1">E14</f>
        <v>4830.7999999999993</v>
      </c>
      <c r="AT4" s="53">
        <f ca="1">F14</f>
        <v>5300.53</v>
      </c>
      <c r="AU4" s="11">
        <f ca="1">D16</f>
        <v>0.15148930777090985</v>
      </c>
      <c r="AV4" s="11">
        <f ca="1">E16</f>
        <v>0.15117719950433695</v>
      </c>
      <c r="AW4" s="11">
        <f ca="1">F16</f>
        <v>0.1509205357976493</v>
      </c>
    </row>
    <row r="5" spans="1:49" ht="18.75" customHeight="1" x14ac:dyDescent="0.45">
      <c r="A5" s="20" t="s">
        <v>22</v>
      </c>
      <c r="B5" s="20" t="s">
        <v>683</v>
      </c>
      <c r="C5" s="20" t="s">
        <v>19</v>
      </c>
      <c r="D5" s="21">
        <v>4361.07</v>
      </c>
      <c r="E5" s="21">
        <f t="shared" si="0"/>
        <v>4830.7999999999993</v>
      </c>
      <c r="F5" s="21">
        <v>5300.53</v>
      </c>
      <c r="G5" s="21" t="str">
        <f t="shared" si="1"/>
        <v/>
      </c>
      <c r="H5" s="22">
        <f t="shared" si="2"/>
        <v>0.21541961032498902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684</v>
      </c>
      <c r="C6" s="20" t="s">
        <v>19</v>
      </c>
      <c r="D6" s="21">
        <v>4336.3999999999996</v>
      </c>
      <c r="E6" s="21">
        <f t="shared" si="0"/>
        <v>4815.125</v>
      </c>
      <c r="F6" s="21">
        <v>5293.85</v>
      </c>
      <c r="G6" s="21" t="str">
        <f t="shared" si="1"/>
        <v/>
      </c>
      <c r="H6" s="22">
        <f t="shared" si="2"/>
        <v>0.22079374596439472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685</v>
      </c>
      <c r="C7" s="20" t="s">
        <v>19</v>
      </c>
      <c r="D7" s="21">
        <v>4708.82</v>
      </c>
      <c r="E7" s="21">
        <f t="shared" si="0"/>
        <v>5216.2199999999993</v>
      </c>
      <c r="F7" s="21">
        <v>5723.62</v>
      </c>
      <c r="G7" s="21" t="str">
        <f t="shared" si="1"/>
        <v/>
      </c>
      <c r="H7" s="22">
        <f t="shared" si="2"/>
        <v>0.21551046759060655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686</v>
      </c>
      <c r="C8" s="20" t="s">
        <v>19</v>
      </c>
      <c r="D8" s="21">
        <v>4283.07</v>
      </c>
      <c r="E8" s="21">
        <f t="shared" si="0"/>
        <v>4745</v>
      </c>
      <c r="F8" s="21">
        <v>5206.93</v>
      </c>
      <c r="G8" s="21" t="str">
        <f t="shared" si="1"/>
        <v/>
      </c>
      <c r="H8" s="22">
        <f t="shared" si="2"/>
        <v>0.21570042049277749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687</v>
      </c>
      <c r="C10" s="20" t="s">
        <v>19</v>
      </c>
      <c r="D10" s="21">
        <v>5700.01</v>
      </c>
      <c r="E10" s="21">
        <f t="shared" si="0"/>
        <v>6314.21</v>
      </c>
      <c r="F10" s="21">
        <v>6928.41</v>
      </c>
      <c r="G10" s="21" t="str">
        <f t="shared" si="1"/>
        <v/>
      </c>
      <c r="H10" s="22">
        <f t="shared" si="2"/>
        <v>0.21550839384492293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687</v>
      </c>
      <c r="C11" s="20" t="s">
        <v>19</v>
      </c>
      <c r="D11" s="21">
        <v>4704</v>
      </c>
      <c r="E11" s="21">
        <f t="shared" si="0"/>
        <v>5527.5</v>
      </c>
      <c r="F11" s="21">
        <v>6351</v>
      </c>
      <c r="G11" s="21" t="str">
        <f t="shared" si="1"/>
        <v/>
      </c>
      <c r="H11" s="22">
        <f t="shared" si="2"/>
        <v>0.35012755102040827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4361.07</v>
      </c>
      <c r="E14" s="32">
        <f ca="1">MEDIAN(INDIRECT("E4"):E12)</f>
        <v>4830.7999999999993</v>
      </c>
      <c r="F14" s="32">
        <f ca="1">MEDIAN(INDIRECT("F4"):F12)</f>
        <v>5300.53</v>
      </c>
      <c r="G14" s="33"/>
      <c r="H14" s="34">
        <f ca="1">MEDIAN(INDIRECT("H4"):H12)</f>
        <v>0.21566967034051743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4563.3</v>
      </c>
      <c r="E15" s="33">
        <f ca="1">AVERAGE(INDIRECT("E4"):E12)</f>
        <v>5101.96</v>
      </c>
      <c r="F15" s="33">
        <f ca="1">AVERAGE(INDIRECT("F4"):F12)</f>
        <v>5640.62</v>
      </c>
      <c r="G15" s="33"/>
      <c r="H15" s="34">
        <f ca="1">AVERAGE(INDIRECT("H4"):H12)</f>
        <v>0.23553283708265949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0.15148930777090985</v>
      </c>
      <c r="E16" s="34">
        <f ca="1">IFERROR(INDIRECT(ADDRESS(ROW()-2,COLUMN()))/E3-1,"")</f>
        <v>0.15117719950433695</v>
      </c>
      <c r="F16" s="34">
        <f ca="1">IFERROR(INDIRECT(ADDRESS(ROW()-2,COLUMN()))/F3-1,"")</f>
        <v>0.1509205357976493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0.20488576384946655</v>
      </c>
      <c r="E17" s="34">
        <f ca="1">IF(E3&gt;=INDIRECT(ADDRESS(ROW()-2,COLUMN())),"At Market",INDIRECT(ADDRESS(ROW()-2,COLUMN()))/E3-1)</f>
        <v>0.21579449051568012</v>
      </c>
      <c r="F17" s="34">
        <f ca="1">IF(F3&gt;=INDIRECT(ADDRESS(ROW()-2,COLUMN())),"At Market",INDIRECT(ADDRESS(ROW()-2,COLUMN()))/F3-1)</f>
        <v>0.22476533339702565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0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Integrated Waste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455</v>
      </c>
      <c r="C3" s="12" t="s">
        <v>19</v>
      </c>
      <c r="D3" s="13">
        <v>7874.53</v>
      </c>
      <c r="E3" s="13">
        <f t="shared" ref="E3:E11" si="0">IF(OR(B3 = "No Comparable Class", B3 = "Data Not Available", B3 = "Not Surveyed"),"",MEDIAN(D3,F3))</f>
        <v>8722.1299999999992</v>
      </c>
      <c r="F3" s="13">
        <v>9569.73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0.21527634030221487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688</v>
      </c>
      <c r="C4" s="20" t="s">
        <v>19</v>
      </c>
      <c r="D4" s="21">
        <v>6864</v>
      </c>
      <c r="E4" s="21">
        <f t="shared" si="0"/>
        <v>7603.2650000000003</v>
      </c>
      <c r="F4" s="21">
        <v>8342.5300000000007</v>
      </c>
      <c r="G4" s="21" t="str">
        <f t="shared" si="1"/>
        <v/>
      </c>
      <c r="H4" s="22">
        <f t="shared" si="2"/>
        <v>0.21540355477855488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Integrated Waste Manager</v>
      </c>
      <c r="AN4" s="5">
        <f ca="1">E13</f>
        <v>4</v>
      </c>
      <c r="AO4" s="53">
        <f>D3</f>
        <v>7874.53</v>
      </c>
      <c r="AP4" s="53">
        <f>E3</f>
        <v>8722.1299999999992</v>
      </c>
      <c r="AQ4" s="53">
        <f>F3</f>
        <v>9569.73</v>
      </c>
      <c r="AR4" s="53">
        <f ca="1">D14</f>
        <v>7441.2550000000001</v>
      </c>
      <c r="AS4" s="53">
        <f ca="1">E14</f>
        <v>8243.0924999999988</v>
      </c>
      <c r="AT4" s="53">
        <f ca="1">F14</f>
        <v>9044.93</v>
      </c>
      <c r="AU4" s="11">
        <f ca="1">D16</f>
        <v>-5.5022331491530241E-2</v>
      </c>
      <c r="AV4" s="11">
        <f ca="1">E16</f>
        <v>-5.4922077520055401E-2</v>
      </c>
      <c r="AW4" s="11">
        <f ca="1">F16</f>
        <v>-5.4839582725949354E-2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689</v>
      </c>
      <c r="C7" s="20" t="s">
        <v>19</v>
      </c>
      <c r="D7" s="21">
        <v>7199.29</v>
      </c>
      <c r="E7" s="21">
        <f t="shared" si="0"/>
        <v>7975.0349999999999</v>
      </c>
      <c r="F7" s="21">
        <v>8750.7800000000007</v>
      </c>
      <c r="G7" s="21" t="str">
        <f t="shared" si="1"/>
        <v/>
      </c>
      <c r="H7" s="22">
        <f t="shared" si="2"/>
        <v>0.21550597350572076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456</v>
      </c>
      <c r="C9" s="20" t="s">
        <v>19</v>
      </c>
      <c r="D9" s="21">
        <v>8447.4699999999993</v>
      </c>
      <c r="E9" s="21">
        <f t="shared" si="0"/>
        <v>9380.0450000000001</v>
      </c>
      <c r="F9" s="21">
        <v>10312.620000000001</v>
      </c>
      <c r="G9" s="21" t="str">
        <f t="shared" si="1"/>
        <v/>
      </c>
      <c r="H9" s="22">
        <f t="shared" si="2"/>
        <v>0.22079391817905258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690</v>
      </c>
      <c r="C10" s="20" t="s">
        <v>19</v>
      </c>
      <c r="D10" s="21">
        <v>7683.22</v>
      </c>
      <c r="E10" s="21">
        <f t="shared" si="0"/>
        <v>8511.15</v>
      </c>
      <c r="F10" s="21">
        <v>9339.08</v>
      </c>
      <c r="G10" s="21" t="str">
        <f t="shared" si="1"/>
        <v/>
      </c>
      <c r="H10" s="22">
        <f t="shared" si="2"/>
        <v>0.21551641108805941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7441.2550000000001</v>
      </c>
      <c r="E14" s="32">
        <f ca="1">MEDIAN(INDIRECT("E4"):E12)</f>
        <v>8243.0924999999988</v>
      </c>
      <c r="F14" s="32">
        <f ca="1">MEDIAN(INDIRECT("F4"):F12)</f>
        <v>9044.93</v>
      </c>
      <c r="G14" s="33"/>
      <c r="H14" s="34">
        <f ca="1">MEDIAN(INDIRECT("H4"):H12)</f>
        <v>0.21551119229689009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7548.4950000000008</v>
      </c>
      <c r="E15" s="33">
        <f ca="1">AVERAGE(INDIRECT("E4"):E12)</f>
        <v>8367.3737500000007</v>
      </c>
      <c r="F15" s="33">
        <f ca="1">AVERAGE(INDIRECT("F4"):F12)</f>
        <v>9186.2525000000005</v>
      </c>
      <c r="G15" s="33"/>
      <c r="H15" s="34">
        <f ca="1">AVERAGE(INDIRECT("H4"):H12)</f>
        <v>0.21680496438784691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-5.5022331491530241E-2</v>
      </c>
      <c r="E16" s="34">
        <f ca="1">IFERROR(INDIRECT(ADDRESS(ROW()-2,COLUMN()))/E3-1,"")</f>
        <v>-5.4922077520055401E-2</v>
      </c>
      <c r="F16" s="34">
        <f ca="1">IFERROR(INDIRECT(ADDRESS(ROW()-2,COLUMN()))/F3-1,"")</f>
        <v>-5.4839582725949354E-2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5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Integrated Waste Operations Foreman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691</v>
      </c>
      <c r="C3" s="12" t="s">
        <v>19</v>
      </c>
      <c r="D3" s="13">
        <v>4217.2</v>
      </c>
      <c r="E3" s="13">
        <f t="shared" ref="E3:E11" si="0">IF(OR(B3 = "No Comparable Class", B3 = "Data Not Available", B3 = "Not Surveyed"),"",MEDIAN(D3,F3))</f>
        <v>4674.7999999999993</v>
      </c>
      <c r="F3" s="13">
        <v>5132.3999999999996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0.21701602959309496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692</v>
      </c>
      <c r="C4" s="20" t="s">
        <v>19</v>
      </c>
      <c r="D4" s="21">
        <v>4934.8</v>
      </c>
      <c r="E4" s="21">
        <f t="shared" si="0"/>
        <v>5466.9349999999995</v>
      </c>
      <c r="F4" s="21">
        <v>5999.07</v>
      </c>
      <c r="G4" s="21" t="str">
        <f t="shared" si="1"/>
        <v/>
      </c>
      <c r="H4" s="22">
        <f t="shared" si="2"/>
        <v>0.21566628840074564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Integrated Waste Operations Foreman</v>
      </c>
      <c r="AN4" s="5">
        <f ca="1">E13</f>
        <v>6</v>
      </c>
      <c r="AO4" s="53">
        <f>D3</f>
        <v>4217.2</v>
      </c>
      <c r="AP4" s="53">
        <f>E3</f>
        <v>4674.7999999999993</v>
      </c>
      <c r="AQ4" s="53">
        <f>F3</f>
        <v>5132.3999999999996</v>
      </c>
      <c r="AR4" s="53">
        <f ca="1">D14</f>
        <v>4520.3150000000005</v>
      </c>
      <c r="AS4" s="53">
        <f ca="1">E14</f>
        <v>5013.0775000000003</v>
      </c>
      <c r="AT4" s="53">
        <f ca="1">F14</f>
        <v>5505.84</v>
      </c>
      <c r="AU4" s="11">
        <f ca="1">D16</f>
        <v>7.1875889215593514E-2</v>
      </c>
      <c r="AV4" s="11">
        <f ca="1">E16</f>
        <v>7.2361919226491267E-2</v>
      </c>
      <c r="AW4" s="11">
        <f ca="1">F16</f>
        <v>7.2761281271919609E-2</v>
      </c>
    </row>
    <row r="5" spans="1:49" ht="18.75" customHeight="1" x14ac:dyDescent="0.45">
      <c r="A5" s="20" t="s">
        <v>22</v>
      </c>
      <c r="B5" s="20" t="s">
        <v>693</v>
      </c>
      <c r="C5" s="20" t="s">
        <v>19</v>
      </c>
      <c r="D5" s="21">
        <v>4251.87</v>
      </c>
      <c r="E5" s="21">
        <f t="shared" si="0"/>
        <v>4710.335</v>
      </c>
      <c r="F5" s="21">
        <v>5168.8</v>
      </c>
      <c r="G5" s="21" t="str">
        <f t="shared" si="1"/>
        <v/>
      </c>
      <c r="H5" s="22">
        <f t="shared" si="2"/>
        <v>0.21565334782107648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694</v>
      </c>
      <c r="C6" s="20" t="s">
        <v>19</v>
      </c>
      <c r="D6" s="21">
        <v>5036.29</v>
      </c>
      <c r="E6" s="21">
        <f t="shared" si="0"/>
        <v>5592.2849999999999</v>
      </c>
      <c r="F6" s="21">
        <v>6148.28</v>
      </c>
      <c r="G6" s="21" t="str">
        <f t="shared" si="1"/>
        <v/>
      </c>
      <c r="H6" s="22">
        <f t="shared" si="2"/>
        <v>0.22079546650411319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695</v>
      </c>
      <c r="C8" s="20" t="s">
        <v>19</v>
      </c>
      <c r="D8" s="21">
        <v>4556.93</v>
      </c>
      <c r="E8" s="21">
        <f t="shared" si="0"/>
        <v>5047.4650000000001</v>
      </c>
      <c r="F8" s="21">
        <v>5538</v>
      </c>
      <c r="G8" s="21" t="str">
        <f t="shared" si="1"/>
        <v/>
      </c>
      <c r="H8" s="22">
        <f t="shared" si="2"/>
        <v>0.21529187413455975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696</v>
      </c>
      <c r="C9" s="20" t="s">
        <v>19</v>
      </c>
      <c r="D9" s="21">
        <v>4483.7</v>
      </c>
      <c r="E9" s="21">
        <f t="shared" si="0"/>
        <v>4978.6900000000005</v>
      </c>
      <c r="F9" s="21">
        <v>5473.68</v>
      </c>
      <c r="G9" s="21" t="str">
        <f t="shared" si="1"/>
        <v/>
      </c>
      <c r="H9" s="22">
        <f t="shared" si="2"/>
        <v>0.22079532528938173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697</v>
      </c>
      <c r="C10" s="20" t="s">
        <v>19</v>
      </c>
      <c r="D10" s="21">
        <v>4463.26</v>
      </c>
      <c r="E10" s="21">
        <f t="shared" si="0"/>
        <v>4944.1849999999995</v>
      </c>
      <c r="F10" s="21">
        <v>5425.11</v>
      </c>
      <c r="G10" s="21" t="str">
        <f t="shared" si="1"/>
        <v/>
      </c>
      <c r="H10" s="22">
        <f t="shared" si="2"/>
        <v>0.2155039141793218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4520.3150000000005</v>
      </c>
      <c r="E14" s="32">
        <f ca="1">MEDIAN(INDIRECT("E4"):E12)</f>
        <v>5013.0775000000003</v>
      </c>
      <c r="F14" s="32">
        <f ca="1">MEDIAN(INDIRECT("F4"):F12)</f>
        <v>5505.84</v>
      </c>
      <c r="G14" s="33"/>
      <c r="H14" s="34">
        <f ca="1">MEDIAN(INDIRECT("H4"):H12)</f>
        <v>0.21565981811091106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4621.1416666666664</v>
      </c>
      <c r="E15" s="33">
        <f ca="1">AVERAGE(INDIRECT("E4"):E12)</f>
        <v>5123.3158333333331</v>
      </c>
      <c r="F15" s="33">
        <f ca="1">AVERAGE(INDIRECT("F4"):F12)</f>
        <v>5625.4899999999989</v>
      </c>
      <c r="G15" s="33"/>
      <c r="H15" s="34">
        <f ca="1">AVERAGE(INDIRECT("H4"):H12)</f>
        <v>0.21728436938819976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7.1875889215593514E-2</v>
      </c>
      <c r="E16" s="34">
        <f ca="1">IFERROR(INDIRECT(ADDRESS(ROW()-2,COLUMN()))/E3-1,"")</f>
        <v>7.2361919226491267E-2</v>
      </c>
      <c r="F16" s="34">
        <f ca="1">IFERROR(INDIRECT(ADDRESS(ROW()-2,COLUMN()))/F3-1,"")</f>
        <v>7.2761281271919609E-2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9.5784327673970049E-2</v>
      </c>
      <c r="E17" s="34">
        <f ca="1">IF(E3&gt;=INDIRECT(ADDRESS(ROW()-2,COLUMN())),"At Market",INDIRECT(ADDRESS(ROW()-2,COLUMN()))/E3-1)</f>
        <v>9.594332021334262E-2</v>
      </c>
      <c r="F17" s="34">
        <f ca="1">IF(F3&gt;=INDIRECT(ADDRESS(ROW()-2,COLUMN())),"At Market",INDIRECT(ADDRESS(ROW()-2,COLUMN()))/F3-1)</f>
        <v>9.607396149949321E-2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7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Integrated Waste Operations Supervisor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698</v>
      </c>
      <c r="C3" s="12" t="s">
        <v>19</v>
      </c>
      <c r="D3" s="13">
        <v>5428.8</v>
      </c>
      <c r="E3" s="13">
        <f t="shared" ref="E3:E11" si="0">IF(OR(B3 = "No Comparable Class", B3 = "Data Not Available", B3 = "Not Surveyed"),"",MEDIAN(D3,F3))</f>
        <v>6014.665</v>
      </c>
      <c r="F3" s="13">
        <v>6600.53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0.21583591217211895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Integrated Waste Operations Supervisor</v>
      </c>
      <c r="AN4" s="5">
        <f ca="1">E13</f>
        <v>4</v>
      </c>
      <c r="AO4" s="53">
        <f>D3</f>
        <v>5428.8</v>
      </c>
      <c r="AP4" s="53">
        <f>E3</f>
        <v>6014.665</v>
      </c>
      <c r="AQ4" s="53">
        <f>F3</f>
        <v>6600.53</v>
      </c>
      <c r="AR4" s="53">
        <f ca="1">D14</f>
        <v>5359.0650000000005</v>
      </c>
      <c r="AS4" s="53">
        <f ca="1">E14</f>
        <v>6289.7824999999993</v>
      </c>
      <c r="AT4" s="53">
        <f ca="1">F14</f>
        <v>7220.5</v>
      </c>
      <c r="AU4" s="11">
        <f ca="1">D16</f>
        <v>-1.2845380194518086E-2</v>
      </c>
      <c r="AV4" s="11">
        <f ca="1">E16</f>
        <v>4.5741117751362692E-2</v>
      </c>
      <c r="AW4" s="11">
        <f ca="1">F16</f>
        <v>9.3927305837561592E-2</v>
      </c>
    </row>
    <row r="5" spans="1:49" ht="18.75" customHeight="1" x14ac:dyDescent="0.45">
      <c r="A5" s="20" t="s">
        <v>22</v>
      </c>
      <c r="B5" s="20" t="s">
        <v>699</v>
      </c>
      <c r="C5" s="20" t="s">
        <v>19</v>
      </c>
      <c r="D5" s="21">
        <v>7158.67</v>
      </c>
      <c r="E5" s="21">
        <f t="shared" si="0"/>
        <v>7930</v>
      </c>
      <c r="F5" s="21">
        <v>8701.33</v>
      </c>
      <c r="G5" s="21" t="str">
        <f t="shared" si="1"/>
        <v/>
      </c>
      <c r="H5" s="22">
        <f t="shared" si="2"/>
        <v>0.21549533642422403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700</v>
      </c>
      <c r="C7" s="20" t="s">
        <v>19</v>
      </c>
      <c r="D7" s="21">
        <v>4849.8900000000003</v>
      </c>
      <c r="E7" s="21">
        <f t="shared" si="0"/>
        <v>5372.49</v>
      </c>
      <c r="F7" s="21">
        <v>5895.09</v>
      </c>
      <c r="G7" s="21" t="str">
        <f t="shared" si="1"/>
        <v/>
      </c>
      <c r="H7" s="22">
        <f t="shared" si="2"/>
        <v>0.21551004249580918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83</v>
      </c>
      <c r="C8" s="20" t="s">
        <v>19</v>
      </c>
      <c r="D8" s="21">
        <v>4960.8</v>
      </c>
      <c r="E8" s="21">
        <f t="shared" si="0"/>
        <v>6201.8649999999998</v>
      </c>
      <c r="F8" s="21">
        <v>7442.93</v>
      </c>
      <c r="G8" s="21" t="str">
        <f t="shared" si="1"/>
        <v/>
      </c>
      <c r="H8" s="22">
        <f t="shared" si="2"/>
        <v>0.50034873407514913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701</v>
      </c>
      <c r="C10" s="20" t="s">
        <v>19</v>
      </c>
      <c r="D10" s="21">
        <v>5757.33</v>
      </c>
      <c r="E10" s="21">
        <f t="shared" si="0"/>
        <v>6377.7</v>
      </c>
      <c r="F10" s="21">
        <v>6998.07</v>
      </c>
      <c r="G10" s="21" t="str">
        <f t="shared" si="1"/>
        <v/>
      </c>
      <c r="H10" s="22">
        <f t="shared" si="2"/>
        <v>0.21550614607813001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5359.0650000000005</v>
      </c>
      <c r="E14" s="32">
        <f ca="1">MEDIAN(INDIRECT("E4"):E12)</f>
        <v>6289.7824999999993</v>
      </c>
      <c r="F14" s="32">
        <f ca="1">MEDIAN(INDIRECT("F4"):F12)</f>
        <v>7220.5</v>
      </c>
      <c r="G14" s="33"/>
      <c r="H14" s="34">
        <f ca="1">MEDIAN(INDIRECT("H4"):H12)</f>
        <v>0.2155080942869696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5681.6725000000006</v>
      </c>
      <c r="E15" s="33">
        <f ca="1">AVERAGE(INDIRECT("E4"):E12)</f>
        <v>6470.5137500000001</v>
      </c>
      <c r="F15" s="33">
        <f ca="1">AVERAGE(INDIRECT("F4"):F12)</f>
        <v>7259.3549999999996</v>
      </c>
      <c r="G15" s="33"/>
      <c r="H15" s="34">
        <f ca="1">AVERAGE(INDIRECT("H4"):H12)</f>
        <v>0.28671506476832809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-1.2845380194518086E-2</v>
      </c>
      <c r="E16" s="34">
        <f ca="1">IFERROR(INDIRECT(ADDRESS(ROW()-2,COLUMN()))/E3-1,"")</f>
        <v>4.5741117751362692E-2</v>
      </c>
      <c r="F16" s="34">
        <f ca="1">IFERROR(INDIRECT(ADDRESS(ROW()-2,COLUMN()))/F3-1,"")</f>
        <v>9.3927305837561592E-2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4.6579815060418639E-2</v>
      </c>
      <c r="E17" s="34">
        <f ca="1">IF(E3&gt;=INDIRECT(ADDRESS(ROW()-2,COLUMN())),"At Market",INDIRECT(ADDRESS(ROW()-2,COLUMN()))/E3-1)</f>
        <v>7.5789549376399146E-2</v>
      </c>
      <c r="F17" s="34">
        <f ca="1">IF(F3&gt;=INDIRECT(ADDRESS(ROW()-2,COLUMN())),"At Market",INDIRECT(ADDRESS(ROW()-2,COLUMN()))/F3-1)</f>
        <v>9.9813954333970223E-2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1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Integrated Waste Worker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702</v>
      </c>
      <c r="C3" s="12" t="s">
        <v>19</v>
      </c>
      <c r="D3" s="13">
        <v>3400.8</v>
      </c>
      <c r="E3" s="13">
        <f t="shared" ref="E3:E11" si="0">IF(OR(B3 = "No Comparable Class", B3 = "Data Not Available", B3 = "Not Surveyed"),"",MEDIAN(D3,F3))</f>
        <v>3767.4</v>
      </c>
      <c r="F3" s="13">
        <v>4134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0.21559633027522929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Integrated Waste Worker II</v>
      </c>
      <c r="AN4" s="5">
        <f ca="1">E13</f>
        <v>3</v>
      </c>
      <c r="AO4" s="53">
        <f>D3</f>
        <v>3400.8</v>
      </c>
      <c r="AP4" s="53">
        <f>E3</f>
        <v>3767.4</v>
      </c>
      <c r="AQ4" s="53">
        <f>F3</f>
        <v>4134</v>
      </c>
      <c r="AR4" s="53">
        <f ca="1">D14</f>
        <v>2905.07</v>
      </c>
      <c r="AS4" s="53">
        <f ca="1">E14</f>
        <v>3217.9350000000004</v>
      </c>
      <c r="AT4" s="53">
        <f ca="1">F14</f>
        <v>3530.8</v>
      </c>
      <c r="AU4" s="11">
        <f ca="1">D16</f>
        <v>-0.14576864267231238</v>
      </c>
      <c r="AV4" s="11">
        <f ca="1">E16</f>
        <v>-0.14584726867335551</v>
      </c>
      <c r="AW4" s="11">
        <f ca="1">F16</f>
        <v>-0.14591194968553456</v>
      </c>
    </row>
    <row r="5" spans="1:49" ht="18.75" customHeight="1" x14ac:dyDescent="0.45">
      <c r="A5" s="20" t="s">
        <v>22</v>
      </c>
      <c r="B5" s="20" t="s">
        <v>692</v>
      </c>
      <c r="C5" s="20" t="s">
        <v>19</v>
      </c>
      <c r="D5" s="21">
        <v>2905.07</v>
      </c>
      <c r="E5" s="21">
        <f t="shared" si="0"/>
        <v>3217.9350000000004</v>
      </c>
      <c r="F5" s="21">
        <v>3530.8</v>
      </c>
      <c r="G5" s="21" t="str">
        <f t="shared" si="1"/>
        <v/>
      </c>
      <c r="H5" s="22">
        <f t="shared" si="2"/>
        <v>0.21539240018312822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703</v>
      </c>
      <c r="C7" s="20" t="s">
        <v>19</v>
      </c>
      <c r="D7" s="21">
        <v>2726.73</v>
      </c>
      <c r="E7" s="21">
        <f t="shared" si="0"/>
        <v>3020.54</v>
      </c>
      <c r="F7" s="21">
        <v>3314.35</v>
      </c>
      <c r="G7" s="21" t="str">
        <f t="shared" si="1"/>
        <v/>
      </c>
      <c r="H7" s="22">
        <f t="shared" si="2"/>
        <v>0.21550355187348935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704</v>
      </c>
      <c r="C10" s="20" t="s">
        <v>19</v>
      </c>
      <c r="D10" s="21">
        <v>3718.48</v>
      </c>
      <c r="E10" s="21">
        <f t="shared" si="0"/>
        <v>4119.1750000000002</v>
      </c>
      <c r="F10" s="21">
        <v>4519.87</v>
      </c>
      <c r="G10" s="21" t="str">
        <f t="shared" si="1"/>
        <v/>
      </c>
      <c r="H10" s="22">
        <f t="shared" si="2"/>
        <v>0.21551547944321325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3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2905.07</v>
      </c>
      <c r="E14" s="32">
        <f ca="1">MEDIAN(INDIRECT("E4"):E12)</f>
        <v>3217.9350000000004</v>
      </c>
      <c r="F14" s="32">
        <f ca="1">MEDIAN(INDIRECT("F4"):F12)</f>
        <v>3530.8</v>
      </c>
      <c r="G14" s="33"/>
      <c r="H14" s="34">
        <f ca="1">MEDIAN(INDIRECT("H4"):H12)</f>
        <v>0.21550355187348935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3116.76</v>
      </c>
      <c r="E15" s="33">
        <f ca="1">AVERAGE(INDIRECT("E4"):E12)</f>
        <v>3452.5500000000006</v>
      </c>
      <c r="F15" s="33">
        <f ca="1">AVERAGE(INDIRECT("F4"):F12)</f>
        <v>3788.34</v>
      </c>
      <c r="G15" s="33"/>
      <c r="H15" s="34">
        <f ca="1">AVERAGE(INDIRECT("H4"):H12)</f>
        <v>0.21547047716661027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-0.14576864267231238</v>
      </c>
      <c r="E16" s="34">
        <f ca="1">IFERROR(INDIRECT(ADDRESS(ROW()-2,COLUMN()))/E3-1,"")</f>
        <v>-0.14584726867335551</v>
      </c>
      <c r="F16" s="34">
        <f ca="1">IFERROR(INDIRECT(ADDRESS(ROW()-2,COLUMN()))/F3-1,"")</f>
        <v>-0.14591194968553456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5"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Airport Manager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118</v>
      </c>
      <c r="C3" s="12" t="s">
        <v>19</v>
      </c>
      <c r="D3" s="13">
        <v>6229.6</v>
      </c>
      <c r="E3" s="13">
        <f t="shared" ref="E3:E11" si="0">IF(OR(B3 = "No Comparable Class", B3 = "Data Not Available", B3 = "Not Surveyed"),"",MEDIAN(D3,F3))</f>
        <v>6901.2650000000003</v>
      </c>
      <c r="F3" s="13">
        <v>7572.93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0.21563663798638744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119</v>
      </c>
      <c r="C4" s="20" t="s">
        <v>19</v>
      </c>
      <c r="D4" s="21">
        <v>6274.67</v>
      </c>
      <c r="E4" s="21">
        <f t="shared" si="0"/>
        <v>6950.67</v>
      </c>
      <c r="F4" s="21">
        <v>7626.67</v>
      </c>
      <c r="G4" s="21" t="str">
        <f t="shared" si="1"/>
        <v/>
      </c>
      <c r="H4" s="22">
        <f t="shared" si="2"/>
        <v>0.21546949879435884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Airport Manager II</v>
      </c>
      <c r="AN4" s="5">
        <f ca="1">E13</f>
        <v>7</v>
      </c>
      <c r="AO4" s="53">
        <f>D3</f>
        <v>6229.6</v>
      </c>
      <c r="AP4" s="53">
        <f>E3</f>
        <v>6901.2650000000003</v>
      </c>
      <c r="AQ4" s="53">
        <f>F3</f>
        <v>7572.93</v>
      </c>
      <c r="AR4" s="53">
        <f ca="1">D14</f>
        <v>6315.9</v>
      </c>
      <c r="AS4" s="53">
        <f ca="1">E14</f>
        <v>6996.4</v>
      </c>
      <c r="AT4" s="53">
        <f ca="1">F14</f>
        <v>7676.9</v>
      </c>
      <c r="AU4" s="11">
        <f ca="1">D16</f>
        <v>1.385321689996144E-2</v>
      </c>
      <c r="AV4" s="11">
        <f ca="1">E16</f>
        <v>1.3785153881208601E-2</v>
      </c>
      <c r="AW4" s="11">
        <f ca="1">F16</f>
        <v>1.3729164273273309E-2</v>
      </c>
    </row>
    <row r="5" spans="1:49" ht="18.75" customHeight="1" x14ac:dyDescent="0.45">
      <c r="A5" s="20" t="s">
        <v>22</v>
      </c>
      <c r="B5" s="20" t="s">
        <v>120</v>
      </c>
      <c r="C5" s="20" t="s">
        <v>19</v>
      </c>
      <c r="D5" s="21">
        <v>4123.6000000000004</v>
      </c>
      <c r="E5" s="21">
        <f t="shared" si="0"/>
        <v>4568.2000000000007</v>
      </c>
      <c r="F5" s="21">
        <v>5012.8</v>
      </c>
      <c r="G5" s="21" t="str">
        <f t="shared" si="1"/>
        <v/>
      </c>
      <c r="H5" s="22">
        <f t="shared" si="2"/>
        <v>0.21563682219419911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119</v>
      </c>
      <c r="C6" s="20" t="s">
        <v>19</v>
      </c>
      <c r="D6" s="21">
        <v>7912.25</v>
      </c>
      <c r="E6" s="21">
        <f t="shared" si="0"/>
        <v>8785.74</v>
      </c>
      <c r="F6" s="21">
        <v>9659.23</v>
      </c>
      <c r="G6" s="21" t="str">
        <f t="shared" si="1"/>
        <v/>
      </c>
      <c r="H6" s="22">
        <f t="shared" si="2"/>
        <v>0.22079433789377223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120</v>
      </c>
      <c r="C7" s="20" t="s">
        <v>19</v>
      </c>
      <c r="D7" s="21">
        <v>5017.74</v>
      </c>
      <c r="E7" s="21">
        <f t="shared" si="0"/>
        <v>5558.42</v>
      </c>
      <c r="F7" s="21">
        <v>6099.1</v>
      </c>
      <c r="G7" s="21" t="str">
        <f t="shared" si="1"/>
        <v/>
      </c>
      <c r="H7" s="22">
        <f t="shared" si="2"/>
        <v>0.21550737981641155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119</v>
      </c>
      <c r="C9" s="20" t="s">
        <v>19</v>
      </c>
      <c r="D9" s="21">
        <v>6749.22</v>
      </c>
      <c r="E9" s="21">
        <f t="shared" si="0"/>
        <v>7494.32</v>
      </c>
      <c r="F9" s="21">
        <v>8239.42</v>
      </c>
      <c r="G9" s="21" t="str">
        <f t="shared" si="1"/>
        <v/>
      </c>
      <c r="H9" s="22">
        <f t="shared" si="2"/>
        <v>0.22079588456147525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121</v>
      </c>
      <c r="C10" s="20" t="s">
        <v>19</v>
      </c>
      <c r="D10" s="21">
        <v>6315.9</v>
      </c>
      <c r="E10" s="21">
        <f t="shared" si="0"/>
        <v>6996.4</v>
      </c>
      <c r="F10" s="21">
        <v>7676.9</v>
      </c>
      <c r="G10" s="21" t="str">
        <f t="shared" si="1"/>
        <v/>
      </c>
      <c r="H10" s="22">
        <f t="shared" si="2"/>
        <v>0.21548789562849313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119</v>
      </c>
      <c r="C11" s="20" t="s">
        <v>19</v>
      </c>
      <c r="D11" s="21">
        <v>7116</v>
      </c>
      <c r="E11" s="21">
        <f t="shared" si="0"/>
        <v>8361.5</v>
      </c>
      <c r="F11" s="21">
        <v>9607</v>
      </c>
      <c r="G11" s="21" t="str">
        <f t="shared" si="1"/>
        <v/>
      </c>
      <c r="H11" s="22">
        <f t="shared" si="2"/>
        <v>0.35005621135469367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6315.9</v>
      </c>
      <c r="E14" s="32">
        <f ca="1">MEDIAN(INDIRECT("E4"):E12)</f>
        <v>6996.4</v>
      </c>
      <c r="F14" s="32">
        <f ca="1">MEDIAN(INDIRECT("F4"):F12)</f>
        <v>7676.9</v>
      </c>
      <c r="G14" s="33"/>
      <c r="H14" s="34">
        <f ca="1">MEDIAN(INDIRECT("H4"):H12)</f>
        <v>0.21563682219419911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6215.6257142857148</v>
      </c>
      <c r="E15" s="33">
        <f ca="1">AVERAGE(INDIRECT("E4"):E12)</f>
        <v>6959.3214285714284</v>
      </c>
      <c r="F15" s="33">
        <f ca="1">AVERAGE(INDIRECT("F4"):F12)</f>
        <v>7703.017142857143</v>
      </c>
      <c r="G15" s="33"/>
      <c r="H15" s="34">
        <f ca="1">AVERAGE(INDIRECT("H4"):H12)</f>
        <v>0.23624971860620053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1.385321689996144E-2</v>
      </c>
      <c r="E16" s="34">
        <f ca="1">IFERROR(INDIRECT(ADDRESS(ROW()-2,COLUMN()))/E3-1,"")</f>
        <v>1.3785153881208601E-2</v>
      </c>
      <c r="F16" s="34">
        <f ca="1">IFERROR(INDIRECT(ADDRESS(ROW()-2,COLUMN()))/F3-1,"")</f>
        <v>1.3729164273273309E-2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>
        <f ca="1">IF(E3&gt;=INDIRECT(ADDRESS(ROW()-2,COLUMN())),"At Market",INDIRECT(ADDRESS(ROW()-2,COLUMN()))/E3-1)</f>
        <v>8.4124328759187517E-3</v>
      </c>
      <c r="F17" s="34">
        <f ca="1">IF(F3&gt;=INDIRECT(ADDRESS(ROW()-2,COLUMN())),"At Market",INDIRECT(ADDRESS(ROW()-2,COLUMN()))/F3-1)</f>
        <v>1.7177914341891753E-2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Investigative Assistant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705</v>
      </c>
      <c r="C3" s="12" t="s">
        <v>19</v>
      </c>
      <c r="D3" s="13">
        <v>4290</v>
      </c>
      <c r="E3" s="13">
        <f t="shared" ref="E3:E11" si="0">IF(OR(B3 = "No Comparable Class", B3 = "Data Not Available", B3 = "Not Surveyed"),"",MEDIAN(D3,F3))</f>
        <v>4753.665</v>
      </c>
      <c r="F3" s="13">
        <v>5217.33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0.21616083916083917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Investigative Assistant</v>
      </c>
      <c r="AN4" s="5">
        <f ca="1">E13</f>
        <v>4</v>
      </c>
      <c r="AO4" s="53">
        <f>D3</f>
        <v>4290</v>
      </c>
      <c r="AP4" s="53">
        <f>E3</f>
        <v>4753.665</v>
      </c>
      <c r="AQ4" s="53">
        <f>F3</f>
        <v>5217.33</v>
      </c>
      <c r="AR4" s="53">
        <f ca="1">D14</f>
        <v>4254.9549999999999</v>
      </c>
      <c r="AS4" s="53">
        <f ca="1">E14</f>
        <v>4713.6374999999998</v>
      </c>
      <c r="AT4" s="53">
        <f ca="1">F14</f>
        <v>5268.3549999999996</v>
      </c>
      <c r="AU4" s="11">
        <f ca="1">D16</f>
        <v>-8.1689976689977017E-3</v>
      </c>
      <c r="AV4" s="11">
        <f ca="1">E16</f>
        <v>-8.4203451442202981E-3</v>
      </c>
      <c r="AW4" s="11">
        <f ca="1">F16</f>
        <v>9.7799065805688201E-3</v>
      </c>
    </row>
    <row r="5" spans="1:49" ht="18.75" customHeight="1" x14ac:dyDescent="0.45">
      <c r="A5" s="20" t="s">
        <v>22</v>
      </c>
      <c r="B5" s="20" t="s">
        <v>705</v>
      </c>
      <c r="C5" s="20" t="s">
        <v>19</v>
      </c>
      <c r="D5" s="21">
        <v>4218.93</v>
      </c>
      <c r="E5" s="21">
        <f t="shared" si="0"/>
        <v>4673.93</v>
      </c>
      <c r="F5" s="21">
        <v>5128.93</v>
      </c>
      <c r="G5" s="21" t="str">
        <f t="shared" si="1"/>
        <v/>
      </c>
      <c r="H5" s="22">
        <f t="shared" si="2"/>
        <v>0.21569450073833885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706</v>
      </c>
      <c r="C7" s="20" t="s">
        <v>19</v>
      </c>
      <c r="D7" s="21">
        <v>4290.9799999999996</v>
      </c>
      <c r="E7" s="21">
        <f t="shared" si="0"/>
        <v>4753.3449999999993</v>
      </c>
      <c r="F7" s="21">
        <v>5215.71</v>
      </c>
      <c r="G7" s="21" t="str">
        <f t="shared" si="1"/>
        <v/>
      </c>
      <c r="H7" s="22">
        <f t="shared" si="2"/>
        <v>0.21550554884898099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707</v>
      </c>
      <c r="C10" s="20" t="s">
        <v>19</v>
      </c>
      <c r="D10" s="21">
        <v>4695.29</v>
      </c>
      <c r="E10" s="21">
        <f t="shared" si="0"/>
        <v>5201.2150000000001</v>
      </c>
      <c r="F10" s="21">
        <v>5707.14</v>
      </c>
      <c r="G10" s="21" t="str">
        <f t="shared" si="1"/>
        <v/>
      </c>
      <c r="H10" s="22">
        <f t="shared" si="2"/>
        <v>0.21550319575574672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705</v>
      </c>
      <c r="C11" s="20" t="s">
        <v>19</v>
      </c>
      <c r="D11" s="21">
        <v>3941</v>
      </c>
      <c r="E11" s="21">
        <f t="shared" si="0"/>
        <v>4631</v>
      </c>
      <c r="F11" s="21">
        <v>5321</v>
      </c>
      <c r="G11" s="21" t="str">
        <f t="shared" si="1"/>
        <v/>
      </c>
      <c r="H11" s="22">
        <f t="shared" si="2"/>
        <v>0.35016493275818328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4254.9549999999999</v>
      </c>
      <c r="E14" s="32">
        <f ca="1">MEDIAN(INDIRECT("E4"):E12)</f>
        <v>4713.6374999999998</v>
      </c>
      <c r="F14" s="32">
        <f ca="1">MEDIAN(INDIRECT("F4"):F12)</f>
        <v>5268.3549999999996</v>
      </c>
      <c r="G14" s="33"/>
      <c r="H14" s="34">
        <f ca="1">MEDIAN(INDIRECT("H4"):H12)</f>
        <v>0.21560002479365992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4286.55</v>
      </c>
      <c r="E15" s="33">
        <f ca="1">AVERAGE(INDIRECT("E4"):E12)</f>
        <v>4814.8724999999995</v>
      </c>
      <c r="F15" s="33">
        <f ca="1">AVERAGE(INDIRECT("F4"):F12)</f>
        <v>5343.1949999999997</v>
      </c>
      <c r="G15" s="33"/>
      <c r="H15" s="34">
        <f ca="1">AVERAGE(INDIRECT("H4"):H12)</f>
        <v>0.24921704452531246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-8.1689976689977017E-3</v>
      </c>
      <c r="E16" s="34">
        <f ca="1">IFERROR(INDIRECT(ADDRESS(ROW()-2,COLUMN()))/E3-1,"")</f>
        <v>-8.4203451442202981E-3</v>
      </c>
      <c r="F16" s="34">
        <f ca="1">IFERROR(INDIRECT(ADDRESS(ROW()-2,COLUMN()))/F3-1,"")</f>
        <v>9.7799065805688201E-3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>
        <f ca="1">IF(E3&gt;=INDIRECT(ADDRESS(ROW()-2,COLUMN())),"At Market",INDIRECT(ADDRESS(ROW()-2,COLUMN()))/E3-1)</f>
        <v>1.2875854735240999E-2</v>
      </c>
      <c r="F17" s="34">
        <f ca="1">IF(F3&gt;=INDIRECT(ADDRESS(ROW()-2,COLUMN())),"At Market",INDIRECT(ADDRESS(ROW()-2,COLUMN()))/F3-1)</f>
        <v>2.4124408461799307E-2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0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IT Security Analyst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708</v>
      </c>
      <c r="C3" s="12" t="s">
        <v>19</v>
      </c>
      <c r="D3" s="13">
        <v>5947.07</v>
      </c>
      <c r="E3" s="13">
        <f t="shared" ref="E3:E11" si="0">IF(OR(B3 = "No Comparable Class", B3 = "Data Not Available", B3 = "Not Surveyed"),"",MEDIAN(D3,F3))</f>
        <v>6588.4</v>
      </c>
      <c r="F3" s="13">
        <v>7229.73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0.2156793177144376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IT Security Analyst</v>
      </c>
      <c r="AN4" s="5">
        <f ca="1">E13</f>
        <v>7</v>
      </c>
      <c r="AO4" s="53">
        <f>D3</f>
        <v>5947.07</v>
      </c>
      <c r="AP4" s="53">
        <f>E3</f>
        <v>6588.4</v>
      </c>
      <c r="AQ4" s="53">
        <f>F3</f>
        <v>7229.73</v>
      </c>
      <c r="AR4" s="53">
        <f ca="1">D14</f>
        <v>6895.61</v>
      </c>
      <c r="AS4" s="53">
        <f ca="1">E14</f>
        <v>7683.5649999999996</v>
      </c>
      <c r="AT4" s="53">
        <f ca="1">F14</f>
        <v>8447.4699999999993</v>
      </c>
      <c r="AU4" s="11">
        <f ca="1">D16</f>
        <v>0.1594970296297169</v>
      </c>
      <c r="AV4" s="11">
        <f ca="1">E16</f>
        <v>0.16622624612956094</v>
      </c>
      <c r="AW4" s="11">
        <f ca="1">F16</f>
        <v>0.16843505912392298</v>
      </c>
    </row>
    <row r="5" spans="1:49" ht="18.75" customHeight="1" x14ac:dyDescent="0.45">
      <c r="A5" s="20" t="s">
        <v>22</v>
      </c>
      <c r="B5" s="20" t="s">
        <v>709</v>
      </c>
      <c r="C5" s="20" t="s">
        <v>19</v>
      </c>
      <c r="D5" s="21">
        <v>7163.87</v>
      </c>
      <c r="E5" s="21">
        <f t="shared" si="0"/>
        <v>7936.07</v>
      </c>
      <c r="F5" s="21">
        <v>8708.27</v>
      </c>
      <c r="G5" s="21" t="str">
        <f t="shared" si="1"/>
        <v/>
      </c>
      <c r="H5" s="22">
        <f t="shared" si="2"/>
        <v>0.21558180145647543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218</v>
      </c>
      <c r="C6" s="20" t="s">
        <v>19</v>
      </c>
      <c r="D6" s="21">
        <v>6895.61</v>
      </c>
      <c r="E6" s="21">
        <f t="shared" si="0"/>
        <v>7656.869999999999</v>
      </c>
      <c r="F6" s="21">
        <v>8418.1299999999992</v>
      </c>
      <c r="G6" s="21" t="str">
        <f t="shared" si="1"/>
        <v/>
      </c>
      <c r="H6" s="22">
        <f t="shared" si="2"/>
        <v>0.22079554963230219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218</v>
      </c>
      <c r="C7" s="20" t="s">
        <v>19</v>
      </c>
      <c r="D7" s="21">
        <v>6624.87</v>
      </c>
      <c r="E7" s="21">
        <f t="shared" si="0"/>
        <v>7338.7199999999993</v>
      </c>
      <c r="F7" s="21">
        <v>8052.57</v>
      </c>
      <c r="G7" s="21" t="str">
        <f t="shared" si="1"/>
        <v/>
      </c>
      <c r="H7" s="22">
        <f t="shared" si="2"/>
        <v>0.21550611559170219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65</v>
      </c>
      <c r="C8" s="20" t="s">
        <v>19</v>
      </c>
      <c r="D8" s="21">
        <v>6298.93</v>
      </c>
      <c r="E8" s="21">
        <f t="shared" si="0"/>
        <v>7872.8</v>
      </c>
      <c r="F8" s="21">
        <v>9446.67</v>
      </c>
      <c r="G8" s="21" t="str">
        <f t="shared" si="1"/>
        <v/>
      </c>
      <c r="H8" s="22">
        <f t="shared" si="2"/>
        <v>0.49972614396413362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710</v>
      </c>
      <c r="C9" s="20" t="s">
        <v>19</v>
      </c>
      <c r="D9" s="21">
        <v>6919.66</v>
      </c>
      <c r="E9" s="21">
        <f t="shared" si="0"/>
        <v>7683.5649999999996</v>
      </c>
      <c r="F9" s="21">
        <v>8447.4699999999993</v>
      </c>
      <c r="G9" s="21" t="str">
        <f t="shared" si="1"/>
        <v/>
      </c>
      <c r="H9" s="22">
        <f t="shared" si="2"/>
        <v>0.22079264010081423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711</v>
      </c>
      <c r="C10" s="20" t="s">
        <v>19</v>
      </c>
      <c r="D10" s="21">
        <v>9583.08</v>
      </c>
      <c r="E10" s="21">
        <f t="shared" si="0"/>
        <v>10615.755000000001</v>
      </c>
      <c r="F10" s="21">
        <v>11648.43</v>
      </c>
      <c r="G10" s="21" t="str">
        <f t="shared" si="1"/>
        <v/>
      </c>
      <c r="H10" s="22">
        <f t="shared" si="2"/>
        <v>0.2155204798457282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712</v>
      </c>
      <c r="C11" s="20" t="s">
        <v>19</v>
      </c>
      <c r="D11" s="21">
        <v>5620</v>
      </c>
      <c r="E11" s="21">
        <f t="shared" si="0"/>
        <v>6603.5</v>
      </c>
      <c r="F11" s="21">
        <v>7587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6895.61</v>
      </c>
      <c r="E14" s="32">
        <f ca="1">MEDIAN(INDIRECT("E4"):E12)</f>
        <v>7683.5649999999996</v>
      </c>
      <c r="F14" s="32">
        <f ca="1">MEDIAN(INDIRECT("F4"):F12)</f>
        <v>8447.4699999999993</v>
      </c>
      <c r="G14" s="33"/>
      <c r="H14" s="34">
        <f ca="1">MEDIAN(INDIRECT("H4"):H12)</f>
        <v>0.22079264010081423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7015.1457142857153</v>
      </c>
      <c r="E15" s="33">
        <f ca="1">AVERAGE(INDIRECT("E4"):E12)</f>
        <v>7958.1828571428568</v>
      </c>
      <c r="F15" s="33">
        <f ca="1">AVERAGE(INDIRECT("F4"):F12)</f>
        <v>8901.2199999999993</v>
      </c>
      <c r="G15" s="33"/>
      <c r="H15" s="34">
        <f ca="1">AVERAGE(INDIRECT("H4"):H12)</f>
        <v>0.27684610437016516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0.1594970296297169</v>
      </c>
      <c r="E16" s="34">
        <f ca="1">IFERROR(INDIRECT(ADDRESS(ROW()-2,COLUMN()))/E3-1,"")</f>
        <v>0.16622624612956094</v>
      </c>
      <c r="F16" s="34">
        <f ca="1">IFERROR(INDIRECT(ADDRESS(ROW()-2,COLUMN()))/F3-1,"")</f>
        <v>0.16843505912392298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0.17959696359479804</v>
      </c>
      <c r="E17" s="34">
        <f ca="1">IF(E3&gt;=INDIRECT(ADDRESS(ROW()-2,COLUMN())),"At Market",INDIRECT(ADDRESS(ROW()-2,COLUMN()))/E3-1)</f>
        <v>0.20790827168096304</v>
      </c>
      <c r="F17" s="34">
        <f ca="1">IF(F3&gt;=INDIRECT(ADDRESS(ROW()-2,COLUMN())),"At Market",INDIRECT(ADDRESS(ROW()-2,COLUMN()))/F3-1)</f>
        <v>0.23119673902068261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6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IT Support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713</v>
      </c>
      <c r="C3" s="12" t="s">
        <v>19</v>
      </c>
      <c r="D3" s="13">
        <v>4160</v>
      </c>
      <c r="E3" s="13">
        <f t="shared" ref="E3:E11" si="0">IF(OR(B3 = "No Comparable Class", B3 = "Data Not Available", B3 = "Not Surveyed"),"",MEDIAN(D3,F3))</f>
        <v>4608.9349999999995</v>
      </c>
      <c r="F3" s="13">
        <v>5057.87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0.2158341346153847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714</v>
      </c>
      <c r="C4" s="20" t="s">
        <v>19</v>
      </c>
      <c r="D4" s="21">
        <v>4392.2700000000004</v>
      </c>
      <c r="E4" s="21">
        <f t="shared" si="0"/>
        <v>4865.47</v>
      </c>
      <c r="F4" s="21">
        <v>5338.67</v>
      </c>
      <c r="G4" s="21" t="str">
        <f t="shared" si="1"/>
        <v/>
      </c>
      <c r="H4" s="22">
        <f t="shared" si="2"/>
        <v>0.21546944973783488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IT Support Technician II</v>
      </c>
      <c r="AN4" s="5">
        <f ca="1">E13</f>
        <v>8</v>
      </c>
      <c r="AO4" s="53">
        <f>D3</f>
        <v>4160</v>
      </c>
      <c r="AP4" s="53">
        <f>E3</f>
        <v>4608.9349999999995</v>
      </c>
      <c r="AQ4" s="53">
        <f>F3</f>
        <v>5057.87</v>
      </c>
      <c r="AR4" s="53">
        <f ca="1">D14</f>
        <v>4266.0349999999999</v>
      </c>
      <c r="AS4" s="53">
        <f ca="1">E14</f>
        <v>4731.1475000000009</v>
      </c>
      <c r="AT4" s="53">
        <f ca="1">F14</f>
        <v>5196.26</v>
      </c>
      <c r="AU4" s="11">
        <f ca="1">D16</f>
        <v>2.5489182692307599E-2</v>
      </c>
      <c r="AV4" s="11">
        <f ca="1">E16</f>
        <v>2.6516429500524907E-2</v>
      </c>
      <c r="AW4" s="11">
        <f ca="1">F16</f>
        <v>2.736132008137826E-2</v>
      </c>
    </row>
    <row r="5" spans="1:49" ht="18.75" customHeight="1" x14ac:dyDescent="0.45">
      <c r="A5" s="20" t="s">
        <v>22</v>
      </c>
      <c r="B5" s="20" t="s">
        <v>715</v>
      </c>
      <c r="C5" s="20" t="s">
        <v>19</v>
      </c>
      <c r="D5" s="21">
        <v>3643.47</v>
      </c>
      <c r="E5" s="21">
        <f t="shared" si="0"/>
        <v>4036.0699999999997</v>
      </c>
      <c r="F5" s="21">
        <v>4428.67</v>
      </c>
      <c r="G5" s="21" t="str">
        <f t="shared" si="1"/>
        <v/>
      </c>
      <c r="H5" s="22">
        <f t="shared" si="2"/>
        <v>0.21550884184582286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716</v>
      </c>
      <c r="C6" s="20" t="s">
        <v>19</v>
      </c>
      <c r="D6" s="21">
        <v>4986.3100000000004</v>
      </c>
      <c r="E6" s="21">
        <f t="shared" si="0"/>
        <v>5536.7800000000007</v>
      </c>
      <c r="F6" s="21">
        <v>6087.25</v>
      </c>
      <c r="G6" s="21" t="str">
        <f t="shared" si="1"/>
        <v/>
      </c>
      <c r="H6" s="22">
        <f t="shared" si="2"/>
        <v>0.22079252994699483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714</v>
      </c>
      <c r="C7" s="20" t="s">
        <v>19</v>
      </c>
      <c r="D7" s="21">
        <v>4008.83</v>
      </c>
      <c r="E7" s="21">
        <f t="shared" si="0"/>
        <v>4440.8</v>
      </c>
      <c r="F7" s="21">
        <v>4872.7700000000004</v>
      </c>
      <c r="G7" s="21" t="str">
        <f t="shared" si="1"/>
        <v/>
      </c>
      <c r="H7" s="22">
        <f t="shared" si="2"/>
        <v>0.21550926330126252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717</v>
      </c>
      <c r="C8" s="20" t="s">
        <v>19</v>
      </c>
      <c r="D8" s="21">
        <v>4945.2</v>
      </c>
      <c r="E8" s="21">
        <f t="shared" si="0"/>
        <v>5478.2</v>
      </c>
      <c r="F8" s="21">
        <v>6011.2</v>
      </c>
      <c r="G8" s="21" t="str">
        <f t="shared" si="1"/>
        <v/>
      </c>
      <c r="H8" s="22">
        <f t="shared" si="2"/>
        <v>0.21556256572029442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715</v>
      </c>
      <c r="C9" s="20" t="s">
        <v>19</v>
      </c>
      <c r="D9" s="21">
        <v>4139.8</v>
      </c>
      <c r="E9" s="21">
        <f t="shared" si="0"/>
        <v>4596.8250000000007</v>
      </c>
      <c r="F9" s="21">
        <v>5053.8500000000004</v>
      </c>
      <c r="G9" s="21" t="str">
        <f t="shared" si="1"/>
        <v/>
      </c>
      <c r="H9" s="22">
        <f t="shared" si="2"/>
        <v>0.22079569061307303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718</v>
      </c>
      <c r="C10" s="20" t="s">
        <v>19</v>
      </c>
      <c r="D10" s="21">
        <v>4079.95</v>
      </c>
      <c r="E10" s="21">
        <f t="shared" si="0"/>
        <v>4519.5749999999998</v>
      </c>
      <c r="F10" s="21">
        <v>4959.2</v>
      </c>
      <c r="G10" s="21" t="str">
        <f t="shared" si="1"/>
        <v/>
      </c>
      <c r="H10" s="22">
        <f t="shared" si="2"/>
        <v>0.21550509197416634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719</v>
      </c>
      <c r="C11" s="20" t="s">
        <v>19</v>
      </c>
      <c r="D11" s="21">
        <v>4571</v>
      </c>
      <c r="E11" s="21">
        <f t="shared" si="0"/>
        <v>5371</v>
      </c>
      <c r="F11" s="21">
        <v>6171</v>
      </c>
      <c r="G11" s="21" t="str">
        <f t="shared" si="1"/>
        <v/>
      </c>
      <c r="H11" s="22">
        <f t="shared" si="2"/>
        <v>0.35003281557646027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4266.0349999999999</v>
      </c>
      <c r="E14" s="32">
        <f ca="1">MEDIAN(INDIRECT("E4"):E12)</f>
        <v>4731.1475000000009</v>
      </c>
      <c r="F14" s="32">
        <f ca="1">MEDIAN(INDIRECT("F4"):F12)</f>
        <v>5196.26</v>
      </c>
      <c r="G14" s="33"/>
      <c r="H14" s="34">
        <f ca="1">MEDIAN(INDIRECT("H4"):H12)</f>
        <v>0.21553591451077847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4345.8537500000002</v>
      </c>
      <c r="E15" s="33">
        <f ca="1">AVERAGE(INDIRECT("E4"):E12)</f>
        <v>4855.59</v>
      </c>
      <c r="F15" s="33">
        <f ca="1">AVERAGE(INDIRECT("F4"):F12)</f>
        <v>5365.3262500000001</v>
      </c>
      <c r="G15" s="33"/>
      <c r="H15" s="34">
        <f ca="1">AVERAGE(INDIRECT("H4"):H12)</f>
        <v>0.23364703108948864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2.5489182692307599E-2</v>
      </c>
      <c r="E16" s="34">
        <f ca="1">IFERROR(INDIRECT(ADDRESS(ROW()-2,COLUMN()))/E3-1,"")</f>
        <v>2.6516429500524907E-2</v>
      </c>
      <c r="F16" s="34">
        <f ca="1">IFERROR(INDIRECT(ADDRESS(ROW()-2,COLUMN()))/F3-1,"")</f>
        <v>2.736132008137826E-2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4.4676382211538579E-2</v>
      </c>
      <c r="E17" s="34">
        <f ca="1">IF(E3&gt;=INDIRECT(ADDRESS(ROW()-2,COLUMN())),"At Market",INDIRECT(ADDRESS(ROW()-2,COLUMN()))/E3-1)</f>
        <v>5.3516701797703847E-2</v>
      </c>
      <c r="F17" s="34">
        <f ca="1">IF(F3&gt;=INDIRECT(ADDRESS(ROW()-2,COLUMN())),"At Market",INDIRECT(ADDRESS(ROW()-2,COLUMN()))/F3-1)</f>
        <v>6.0787693238458118E-2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Lead Custodian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720</v>
      </c>
      <c r="C3" s="12" t="s">
        <v>19</v>
      </c>
      <c r="D3" s="13">
        <v>3437.2</v>
      </c>
      <c r="E3" s="13">
        <f t="shared" ref="E3:E11" si="0">IF(OR(B3 = "No Comparable Class", B3 = "Data Not Available", B3 = "Not Surveyed"),"",MEDIAN(D3,F3))</f>
        <v>3808.1349999999998</v>
      </c>
      <c r="F3" s="13">
        <v>4179.07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0.2158355638310252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721</v>
      </c>
      <c r="C4" s="20" t="s">
        <v>19</v>
      </c>
      <c r="D4" s="21">
        <v>2648.53</v>
      </c>
      <c r="E4" s="21">
        <f t="shared" si="0"/>
        <v>2933.665</v>
      </c>
      <c r="F4" s="21">
        <v>3218.8</v>
      </c>
      <c r="G4" s="21" t="str">
        <f t="shared" si="1"/>
        <v/>
      </c>
      <c r="H4" s="22">
        <f t="shared" si="2"/>
        <v>0.21531566567114591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Lead Custodian</v>
      </c>
      <c r="AN4" s="5">
        <f ca="1">E13</f>
        <v>7</v>
      </c>
      <c r="AO4" s="53">
        <f>D3</f>
        <v>3437.2</v>
      </c>
      <c r="AP4" s="53">
        <f>E3</f>
        <v>3808.1349999999998</v>
      </c>
      <c r="AQ4" s="53">
        <f>F3</f>
        <v>4179.07</v>
      </c>
      <c r="AR4" s="53">
        <f ca="1">D14</f>
        <v>2943.2</v>
      </c>
      <c r="AS4" s="53">
        <f ca="1">E14</f>
        <v>3260.3999999999996</v>
      </c>
      <c r="AT4" s="53">
        <f ca="1">F14</f>
        <v>3577.6</v>
      </c>
      <c r="AU4" s="11">
        <f ca="1">D16</f>
        <v>-0.14372163388804837</v>
      </c>
      <c r="AV4" s="11">
        <f ca="1">E16</f>
        <v>-0.14383287357197161</v>
      </c>
      <c r="AW4" s="11">
        <f ca="1">F16</f>
        <v>-0.14392436594744762</v>
      </c>
    </row>
    <row r="5" spans="1:49" ht="18.75" customHeight="1" x14ac:dyDescent="0.45">
      <c r="A5" s="20" t="s">
        <v>22</v>
      </c>
      <c r="B5" s="20" t="s">
        <v>722</v>
      </c>
      <c r="C5" s="20" t="s">
        <v>19</v>
      </c>
      <c r="D5" s="21">
        <v>2820.13</v>
      </c>
      <c r="E5" s="21">
        <f t="shared" si="0"/>
        <v>3124.33</v>
      </c>
      <c r="F5" s="21">
        <v>3428.53</v>
      </c>
      <c r="G5" s="21" t="str">
        <f t="shared" si="1"/>
        <v/>
      </c>
      <c r="H5" s="22">
        <f t="shared" si="2"/>
        <v>0.21573473563275458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720</v>
      </c>
      <c r="C6" s="20" t="s">
        <v>19</v>
      </c>
      <c r="D6" s="21">
        <v>3413.17</v>
      </c>
      <c r="E6" s="21">
        <f t="shared" si="0"/>
        <v>3789.9749999999999</v>
      </c>
      <c r="F6" s="21">
        <v>4166.78</v>
      </c>
      <c r="G6" s="21" t="str">
        <f t="shared" si="1"/>
        <v/>
      </c>
      <c r="H6" s="22">
        <f t="shared" si="2"/>
        <v>0.2207947450610428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723</v>
      </c>
      <c r="C7" s="20" t="s">
        <v>19</v>
      </c>
      <c r="D7" s="21">
        <v>3066.01</v>
      </c>
      <c r="E7" s="21">
        <f t="shared" si="0"/>
        <v>3396.38</v>
      </c>
      <c r="F7" s="21">
        <v>3726.75</v>
      </c>
      <c r="G7" s="21" t="str">
        <f t="shared" si="1"/>
        <v/>
      </c>
      <c r="H7" s="22">
        <f t="shared" si="2"/>
        <v>0.21550484179764573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605</v>
      </c>
      <c r="C8" s="20" t="s">
        <v>19</v>
      </c>
      <c r="D8" s="21">
        <v>2943.2</v>
      </c>
      <c r="E8" s="21">
        <f t="shared" si="0"/>
        <v>3260.3999999999996</v>
      </c>
      <c r="F8" s="21">
        <v>3577.6</v>
      </c>
      <c r="G8" s="21" t="str">
        <f t="shared" si="1"/>
        <v/>
      </c>
      <c r="H8" s="22">
        <f t="shared" si="2"/>
        <v>0.21554770318021199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724</v>
      </c>
      <c r="C9" s="20" t="s">
        <v>19</v>
      </c>
      <c r="D9" s="21">
        <v>2862.15</v>
      </c>
      <c r="E9" s="21">
        <f t="shared" si="0"/>
        <v>3178.12</v>
      </c>
      <c r="F9" s="21">
        <v>3494.09</v>
      </c>
      <c r="G9" s="21" t="str">
        <f t="shared" si="1"/>
        <v/>
      </c>
      <c r="H9" s="22">
        <f t="shared" si="2"/>
        <v>0.22079206191150003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725</v>
      </c>
      <c r="C11" s="20" t="s">
        <v>19</v>
      </c>
      <c r="D11" s="21">
        <v>3114</v>
      </c>
      <c r="E11" s="21">
        <f t="shared" si="0"/>
        <v>3659</v>
      </c>
      <c r="F11" s="21">
        <v>4204</v>
      </c>
      <c r="G11" s="21" t="str">
        <f t="shared" si="1"/>
        <v/>
      </c>
      <c r="H11" s="22">
        <f t="shared" si="2"/>
        <v>0.35003211303789339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2943.2</v>
      </c>
      <c r="E14" s="32">
        <f ca="1">MEDIAN(INDIRECT("E4"):E12)</f>
        <v>3260.3999999999996</v>
      </c>
      <c r="F14" s="32">
        <f ca="1">MEDIAN(INDIRECT("F4"):F12)</f>
        <v>3577.6</v>
      </c>
      <c r="G14" s="33"/>
      <c r="H14" s="34">
        <f ca="1">MEDIAN(INDIRECT("H4"):H12)</f>
        <v>0.21573473563275458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2981.0271428571432</v>
      </c>
      <c r="E15" s="33">
        <f ca="1">AVERAGE(INDIRECT("E4"):E12)</f>
        <v>3334.5528571428572</v>
      </c>
      <c r="F15" s="33">
        <f ca="1">AVERAGE(INDIRECT("F4"):F12)</f>
        <v>3688.0785714285712</v>
      </c>
      <c r="G15" s="33"/>
      <c r="H15" s="34">
        <f ca="1">AVERAGE(INDIRECT("H4"):H12)</f>
        <v>0.23624598089888491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-0.14372163388804837</v>
      </c>
      <c r="E16" s="34">
        <f ca="1">IFERROR(INDIRECT(ADDRESS(ROW()-2,COLUMN()))/E3-1,"")</f>
        <v>-0.14383287357197161</v>
      </c>
      <c r="F16" s="34">
        <f ca="1">IFERROR(INDIRECT(ADDRESS(ROW()-2,COLUMN()))/F3-1,"")</f>
        <v>-0.14392436594744762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Legal Clerk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726</v>
      </c>
      <c r="C3" s="12" t="s">
        <v>19</v>
      </c>
      <c r="D3" s="13">
        <v>3534.27</v>
      </c>
      <c r="E3" s="13">
        <f t="shared" ref="E3:E11" si="0">IF(OR(B3 = "No Comparable Class", B3 = "Data Not Available", B3 = "Not Surveyed"),"",MEDIAN(D3,F3))</f>
        <v>3915.6000000000004</v>
      </c>
      <c r="F3" s="13">
        <v>4296.93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0.21578996511302195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493</v>
      </c>
      <c r="C4" s="20" t="s">
        <v>19</v>
      </c>
      <c r="D4" s="21">
        <v>3972.8</v>
      </c>
      <c r="E4" s="21">
        <f t="shared" si="0"/>
        <v>4400.9349999999995</v>
      </c>
      <c r="F4" s="21">
        <v>4829.07</v>
      </c>
      <c r="G4" s="21" t="str">
        <f t="shared" si="1"/>
        <v/>
      </c>
      <c r="H4" s="22">
        <f t="shared" si="2"/>
        <v>0.21553312525171142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Legal Clerk II</v>
      </c>
      <c r="AN4" s="5">
        <f ca="1">E13</f>
        <v>8</v>
      </c>
      <c r="AO4" s="53">
        <f>D3</f>
        <v>3534.27</v>
      </c>
      <c r="AP4" s="53">
        <f>E3</f>
        <v>3915.6000000000004</v>
      </c>
      <c r="AQ4" s="53">
        <f>F3</f>
        <v>4296.93</v>
      </c>
      <c r="AR4" s="53">
        <f ca="1">D14</f>
        <v>3322.855</v>
      </c>
      <c r="AS4" s="53">
        <f ca="1">E14</f>
        <v>3796.51</v>
      </c>
      <c r="AT4" s="53">
        <f ca="1">F14</f>
        <v>4185.79</v>
      </c>
      <c r="AU4" s="11">
        <f ca="1">D16</f>
        <v>-5.9818576396257206E-2</v>
      </c>
      <c r="AV4" s="11">
        <f ca="1">E16</f>
        <v>-3.041424047400143E-2</v>
      </c>
      <c r="AW4" s="11">
        <f ca="1">F16</f>
        <v>-2.5864978019190521E-2</v>
      </c>
    </row>
    <row r="5" spans="1:49" ht="18.75" customHeight="1" x14ac:dyDescent="0.45">
      <c r="A5" s="20" t="s">
        <v>22</v>
      </c>
      <c r="B5" s="20" t="s">
        <v>726</v>
      </c>
      <c r="C5" s="20" t="s">
        <v>19</v>
      </c>
      <c r="D5" s="21">
        <v>2970.93</v>
      </c>
      <c r="E5" s="21">
        <f t="shared" si="0"/>
        <v>3290.73</v>
      </c>
      <c r="F5" s="21">
        <v>3610.53</v>
      </c>
      <c r="G5" s="21" t="str">
        <f t="shared" si="1"/>
        <v/>
      </c>
      <c r="H5" s="22">
        <f t="shared" si="2"/>
        <v>0.21528612252728951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493</v>
      </c>
      <c r="C6" s="20" t="s">
        <v>19</v>
      </c>
      <c r="D6" s="21">
        <v>3983.88</v>
      </c>
      <c r="E6" s="21">
        <f t="shared" si="0"/>
        <v>4423.6900000000005</v>
      </c>
      <c r="F6" s="21">
        <v>4863.5</v>
      </c>
      <c r="G6" s="21" t="str">
        <f t="shared" si="1"/>
        <v/>
      </c>
      <c r="H6" s="22">
        <f t="shared" si="2"/>
        <v>0.22079480305631694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495</v>
      </c>
      <c r="C7" s="20" t="s">
        <v>19</v>
      </c>
      <c r="D7" s="21">
        <v>3532.06</v>
      </c>
      <c r="E7" s="21">
        <f t="shared" si="0"/>
        <v>3912.6549999999997</v>
      </c>
      <c r="F7" s="21">
        <v>4293.25</v>
      </c>
      <c r="G7" s="21" t="str">
        <f t="shared" si="1"/>
        <v/>
      </c>
      <c r="H7" s="22">
        <f t="shared" si="2"/>
        <v>0.21550879656630983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726</v>
      </c>
      <c r="C8" s="20" t="s">
        <v>19</v>
      </c>
      <c r="D8" s="21">
        <v>3083.6</v>
      </c>
      <c r="E8" s="21">
        <f t="shared" si="0"/>
        <v>3415.5349999999999</v>
      </c>
      <c r="F8" s="21">
        <v>3747.47</v>
      </c>
      <c r="G8" s="21" t="str">
        <f t="shared" si="1"/>
        <v/>
      </c>
      <c r="H8" s="22">
        <f t="shared" si="2"/>
        <v>0.21529056946426262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497</v>
      </c>
      <c r="C9" s="20" t="s">
        <v>19</v>
      </c>
      <c r="D9" s="21">
        <v>3340.71</v>
      </c>
      <c r="E9" s="21">
        <f t="shared" si="0"/>
        <v>3709.52</v>
      </c>
      <c r="F9" s="21">
        <v>4078.33</v>
      </c>
      <c r="G9" s="21" t="str">
        <f t="shared" si="1"/>
        <v/>
      </c>
      <c r="H9" s="22">
        <f t="shared" si="2"/>
        <v>0.22079737540822153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727</v>
      </c>
      <c r="C10" s="20" t="s">
        <v>19</v>
      </c>
      <c r="D10" s="21">
        <v>2789.76</v>
      </c>
      <c r="E10" s="21">
        <f t="shared" si="0"/>
        <v>3090.3649999999998</v>
      </c>
      <c r="F10" s="21">
        <v>3390.97</v>
      </c>
      <c r="G10" s="21" t="str">
        <f t="shared" si="1"/>
        <v/>
      </c>
      <c r="H10" s="22">
        <f t="shared" si="2"/>
        <v>0.21550599334709775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499</v>
      </c>
      <c r="C11" s="20" t="s">
        <v>19</v>
      </c>
      <c r="D11" s="21">
        <v>3305</v>
      </c>
      <c r="E11" s="21">
        <f t="shared" si="0"/>
        <v>3883.5</v>
      </c>
      <c r="F11" s="21">
        <v>4462</v>
      </c>
      <c r="G11" s="21" t="str">
        <f t="shared" si="1"/>
        <v/>
      </c>
      <c r="H11" s="22">
        <f t="shared" si="2"/>
        <v>0.35007564296520433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3322.855</v>
      </c>
      <c r="E14" s="32">
        <f ca="1">MEDIAN(INDIRECT("E4"):E12)</f>
        <v>3796.51</v>
      </c>
      <c r="F14" s="32">
        <f ca="1">MEDIAN(INDIRECT("F4"):F12)</f>
        <v>4185.79</v>
      </c>
      <c r="G14" s="33"/>
      <c r="H14" s="34">
        <f ca="1">MEDIAN(INDIRECT("H4"):H12)</f>
        <v>0.21552096090901063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3372.3424999999997</v>
      </c>
      <c r="E15" s="33">
        <f ca="1">AVERAGE(INDIRECT("E4"):E12)</f>
        <v>3765.86625</v>
      </c>
      <c r="F15" s="33">
        <f ca="1">AVERAGE(INDIRECT("F4"):F12)</f>
        <v>4159.3900000000003</v>
      </c>
      <c r="G15" s="33"/>
      <c r="H15" s="34">
        <f ca="1">AVERAGE(INDIRECT("H4"):H12)</f>
        <v>0.23359905357330174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-5.9818576396257206E-2</v>
      </c>
      <c r="E16" s="34">
        <f ca="1">IFERROR(INDIRECT(ADDRESS(ROW()-2,COLUMN()))/E3-1,"")</f>
        <v>-3.041424047400143E-2</v>
      </c>
      <c r="F16" s="34">
        <f ca="1">IFERROR(INDIRECT(ADDRESS(ROW()-2,COLUMN()))/F3-1,"")</f>
        <v>-2.5864978019190521E-2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Library Assistant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728</v>
      </c>
      <c r="C3" s="12" t="s">
        <v>19</v>
      </c>
      <c r="D3" s="13">
        <v>2658.93</v>
      </c>
      <c r="E3" s="13">
        <f t="shared" ref="E3:E11" si="0">IF(OR(B3 = "No Comparable Class", B3 = "Data Not Available", B3 = "Not Surveyed"),"",MEDIAN(D3,F3))</f>
        <v>2944.93</v>
      </c>
      <c r="F3" s="13">
        <v>3230.93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0.21512412887890986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728</v>
      </c>
      <c r="C4" s="20" t="s">
        <v>19</v>
      </c>
      <c r="D4" s="21">
        <v>2953.6</v>
      </c>
      <c r="E4" s="21">
        <f t="shared" si="0"/>
        <v>3271.665</v>
      </c>
      <c r="F4" s="21">
        <v>3589.73</v>
      </c>
      <c r="G4" s="21" t="str">
        <f t="shared" si="1"/>
        <v/>
      </c>
      <c r="H4" s="22">
        <f t="shared" si="2"/>
        <v>0.21537445828819068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Library Assistant</v>
      </c>
      <c r="AN4" s="5">
        <f ca="1">E13</f>
        <v>8</v>
      </c>
      <c r="AO4" s="53">
        <f>D3</f>
        <v>2658.93</v>
      </c>
      <c r="AP4" s="53">
        <f>E3</f>
        <v>2944.93</v>
      </c>
      <c r="AQ4" s="53">
        <f>F3</f>
        <v>3230.93</v>
      </c>
      <c r="AR4" s="53">
        <f ca="1">D14</f>
        <v>2999.5349999999999</v>
      </c>
      <c r="AS4" s="53">
        <f ca="1">E14</f>
        <v>3322.3674999999998</v>
      </c>
      <c r="AT4" s="53">
        <f ca="1">F14</f>
        <v>3645.2</v>
      </c>
      <c r="AU4" s="11">
        <f ca="1">D16</f>
        <v>0.12809852083356832</v>
      </c>
      <c r="AV4" s="11">
        <f ca="1">E16</f>
        <v>0.12816518559014978</v>
      </c>
      <c r="AW4" s="11">
        <f ca="1">F16</f>
        <v>0.12822004809760656</v>
      </c>
    </row>
    <row r="5" spans="1:49" ht="18.75" customHeight="1" x14ac:dyDescent="0.45">
      <c r="A5" s="20" t="s">
        <v>22</v>
      </c>
      <c r="B5" s="20" t="s">
        <v>729</v>
      </c>
      <c r="C5" s="20" t="s">
        <v>19</v>
      </c>
      <c r="D5" s="21">
        <v>3045.47</v>
      </c>
      <c r="E5" s="21">
        <f t="shared" si="0"/>
        <v>3373.0699999999997</v>
      </c>
      <c r="F5" s="21">
        <v>3700.67</v>
      </c>
      <c r="G5" s="21" t="str">
        <f t="shared" si="1"/>
        <v/>
      </c>
      <c r="H5" s="22">
        <f t="shared" si="2"/>
        <v>0.2151392067562643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730</v>
      </c>
      <c r="C6" s="20" t="s">
        <v>19</v>
      </c>
      <c r="D6" s="21">
        <v>2880.79</v>
      </c>
      <c r="E6" s="21">
        <f t="shared" si="0"/>
        <v>3198.8249999999998</v>
      </c>
      <c r="F6" s="21">
        <v>3516.86</v>
      </c>
      <c r="G6" s="21" t="str">
        <f t="shared" si="1"/>
        <v/>
      </c>
      <c r="H6" s="22">
        <f t="shared" si="2"/>
        <v>0.22079707302510765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731</v>
      </c>
      <c r="C7" s="20" t="s">
        <v>19</v>
      </c>
      <c r="D7" s="21">
        <v>3930.27</v>
      </c>
      <c r="E7" s="21">
        <f t="shared" si="0"/>
        <v>4353.7650000000003</v>
      </c>
      <c r="F7" s="21">
        <v>4777.26</v>
      </c>
      <c r="G7" s="21" t="str">
        <f t="shared" si="1"/>
        <v/>
      </c>
      <c r="H7" s="22">
        <f t="shared" si="2"/>
        <v>0.21550427833202312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729</v>
      </c>
      <c r="C8" s="20" t="s">
        <v>19</v>
      </c>
      <c r="D8" s="21">
        <v>3147.73</v>
      </c>
      <c r="E8" s="21">
        <f t="shared" si="0"/>
        <v>3486.6</v>
      </c>
      <c r="F8" s="21">
        <v>3825.47</v>
      </c>
      <c r="G8" s="21" t="str">
        <f t="shared" si="1"/>
        <v/>
      </c>
      <c r="H8" s="22">
        <f t="shared" si="2"/>
        <v>0.21531071597627482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730</v>
      </c>
      <c r="C9" s="20" t="s">
        <v>19</v>
      </c>
      <c r="D9" s="21">
        <v>2629.47</v>
      </c>
      <c r="E9" s="21">
        <f t="shared" si="0"/>
        <v>2919.76</v>
      </c>
      <c r="F9" s="21">
        <v>3210.05</v>
      </c>
      <c r="G9" s="21" t="str">
        <f t="shared" si="1"/>
        <v/>
      </c>
      <c r="H9" s="22">
        <f t="shared" si="2"/>
        <v>0.22079734699388109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729</v>
      </c>
      <c r="C10" s="20" t="s">
        <v>19</v>
      </c>
      <c r="D10" s="21">
        <v>3388.67</v>
      </c>
      <c r="E10" s="21">
        <f t="shared" si="0"/>
        <v>3753.81</v>
      </c>
      <c r="F10" s="21">
        <v>4118.95</v>
      </c>
      <c r="G10" s="21" t="str">
        <f t="shared" si="1"/>
        <v/>
      </c>
      <c r="H10" s="22">
        <f t="shared" si="2"/>
        <v>0.21550637860871658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732</v>
      </c>
      <c r="C11" s="20" t="s">
        <v>19</v>
      </c>
      <c r="D11" s="21">
        <v>2609</v>
      </c>
      <c r="E11" s="21">
        <f t="shared" si="0"/>
        <v>3066</v>
      </c>
      <c r="F11" s="21">
        <v>3523</v>
      </c>
      <c r="G11" s="21" t="str">
        <f t="shared" si="1"/>
        <v/>
      </c>
      <c r="H11" s="22">
        <f t="shared" si="2"/>
        <v>0.35032579532387897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2999.5349999999999</v>
      </c>
      <c r="E14" s="32">
        <f ca="1">MEDIAN(INDIRECT("E4"):E12)</f>
        <v>3322.3674999999998</v>
      </c>
      <c r="F14" s="32">
        <f ca="1">MEDIAN(INDIRECT("F4"):F12)</f>
        <v>3645.2</v>
      </c>
      <c r="G14" s="33"/>
      <c r="H14" s="34">
        <f ca="1">MEDIAN(INDIRECT("H4"):H12)</f>
        <v>0.21550532847036985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3073.125</v>
      </c>
      <c r="E15" s="33">
        <f ca="1">AVERAGE(INDIRECT("E4"):E12)</f>
        <v>3427.9368749999999</v>
      </c>
      <c r="F15" s="33">
        <f ca="1">AVERAGE(INDIRECT("F4"):F12)</f>
        <v>3782.7487500000002</v>
      </c>
      <c r="G15" s="33"/>
      <c r="H15" s="34">
        <f ca="1">AVERAGE(INDIRECT("H4"):H12)</f>
        <v>0.23359440666304215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0.12809852083356832</v>
      </c>
      <c r="E16" s="34">
        <f ca="1">IFERROR(INDIRECT(ADDRESS(ROW()-2,COLUMN()))/E3-1,"")</f>
        <v>0.12816518559014978</v>
      </c>
      <c r="F16" s="34">
        <f ca="1">IFERROR(INDIRECT(ADDRESS(ROW()-2,COLUMN()))/F3-1,"")</f>
        <v>0.12822004809760656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0.15577506741433589</v>
      </c>
      <c r="E17" s="34">
        <f ca="1">IF(E3&gt;=INDIRECT(ADDRESS(ROW()-2,COLUMN())),"At Market",INDIRECT(ADDRESS(ROW()-2,COLUMN()))/E3-1)</f>
        <v>0.1640130240786708</v>
      </c>
      <c r="F17" s="34">
        <f ca="1">IF(F3&gt;=INDIRECT(ADDRESS(ROW()-2,COLUMN())),"At Market",INDIRECT(ADDRESS(ROW()-2,COLUMN()))/F3-1)</f>
        <v>0.17079254270442279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6.7265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Library Branch Assistant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733</v>
      </c>
      <c r="C3" s="12" t="s">
        <v>19</v>
      </c>
      <c r="D3" s="13">
        <v>2658.93</v>
      </c>
      <c r="E3" s="13">
        <f t="shared" ref="E3:E11" si="0">IF(OR(B3 = "No Comparable Class", B3 = "Data Not Available", B3 = "Not Surveyed"),"",MEDIAN(D3,F3))</f>
        <v>2944.93</v>
      </c>
      <c r="F3" s="13">
        <v>3230.93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0.21512412887890986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728</v>
      </c>
      <c r="C4" s="20" t="s">
        <v>19</v>
      </c>
      <c r="D4" s="21">
        <v>2953.6</v>
      </c>
      <c r="E4" s="21">
        <f t="shared" si="0"/>
        <v>3271.665</v>
      </c>
      <c r="F4" s="21">
        <v>3589.73</v>
      </c>
      <c r="G4" s="21" t="str">
        <f t="shared" si="1"/>
        <v/>
      </c>
      <c r="H4" s="22">
        <f t="shared" si="2"/>
        <v>0.21537445828819068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Library Branch Assistant</v>
      </c>
      <c r="AN4" s="5">
        <f ca="1">E13</f>
        <v>8</v>
      </c>
      <c r="AO4" s="53">
        <f>D3</f>
        <v>2658.93</v>
      </c>
      <c r="AP4" s="53">
        <f>E3</f>
        <v>2944.93</v>
      </c>
      <c r="AQ4" s="53">
        <f>F3</f>
        <v>3230.93</v>
      </c>
      <c r="AR4" s="53">
        <f ca="1">D14</f>
        <v>2999.5349999999999</v>
      </c>
      <c r="AS4" s="53">
        <f ca="1">E14</f>
        <v>3322.3674999999998</v>
      </c>
      <c r="AT4" s="53">
        <f ca="1">F14</f>
        <v>3645.2</v>
      </c>
      <c r="AU4" s="11">
        <f ca="1">D16</f>
        <v>0.12809852083356832</v>
      </c>
      <c r="AV4" s="11">
        <f ca="1">E16</f>
        <v>0.12816518559014978</v>
      </c>
      <c r="AW4" s="11">
        <f ca="1">F16</f>
        <v>0.12822004809760656</v>
      </c>
    </row>
    <row r="5" spans="1:49" ht="18.75" customHeight="1" x14ac:dyDescent="0.45">
      <c r="A5" s="20" t="s">
        <v>22</v>
      </c>
      <c r="B5" s="20" t="s">
        <v>729</v>
      </c>
      <c r="C5" s="20" t="s">
        <v>19</v>
      </c>
      <c r="D5" s="21">
        <v>3045.47</v>
      </c>
      <c r="E5" s="21">
        <f t="shared" si="0"/>
        <v>3373.0699999999997</v>
      </c>
      <c r="F5" s="21">
        <v>3700.67</v>
      </c>
      <c r="G5" s="21" t="str">
        <f t="shared" si="1"/>
        <v/>
      </c>
      <c r="H5" s="22">
        <f t="shared" si="2"/>
        <v>0.2151392067562643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730</v>
      </c>
      <c r="C6" s="20" t="s">
        <v>19</v>
      </c>
      <c r="D6" s="21">
        <v>2880.79</v>
      </c>
      <c r="E6" s="21">
        <f t="shared" si="0"/>
        <v>3198.8249999999998</v>
      </c>
      <c r="F6" s="21">
        <v>3516.86</v>
      </c>
      <c r="G6" s="21" t="str">
        <f t="shared" si="1"/>
        <v/>
      </c>
      <c r="H6" s="22">
        <f t="shared" si="2"/>
        <v>0.22079707302510765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731</v>
      </c>
      <c r="C7" s="20" t="s">
        <v>19</v>
      </c>
      <c r="D7" s="21">
        <v>3930.27</v>
      </c>
      <c r="E7" s="21">
        <f t="shared" si="0"/>
        <v>4353.7650000000003</v>
      </c>
      <c r="F7" s="21">
        <v>4777.26</v>
      </c>
      <c r="G7" s="21" t="str">
        <f t="shared" si="1"/>
        <v/>
      </c>
      <c r="H7" s="22">
        <f t="shared" si="2"/>
        <v>0.21550427833202312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729</v>
      </c>
      <c r="C8" s="20" t="s">
        <v>19</v>
      </c>
      <c r="D8" s="21">
        <v>3147.73</v>
      </c>
      <c r="E8" s="21">
        <f t="shared" si="0"/>
        <v>3486.6</v>
      </c>
      <c r="F8" s="21">
        <v>3825.47</v>
      </c>
      <c r="G8" s="21" t="str">
        <f t="shared" si="1"/>
        <v/>
      </c>
      <c r="H8" s="22">
        <f t="shared" si="2"/>
        <v>0.21531071597627482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730</v>
      </c>
      <c r="C9" s="20" t="s">
        <v>19</v>
      </c>
      <c r="D9" s="21">
        <v>2629.47</v>
      </c>
      <c r="E9" s="21">
        <f t="shared" si="0"/>
        <v>2919.76</v>
      </c>
      <c r="F9" s="21">
        <v>3210.05</v>
      </c>
      <c r="G9" s="21" t="str">
        <f t="shared" si="1"/>
        <v/>
      </c>
      <c r="H9" s="22">
        <f t="shared" si="2"/>
        <v>0.22079734699388109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729</v>
      </c>
      <c r="C10" s="20" t="s">
        <v>19</v>
      </c>
      <c r="D10" s="21">
        <v>3388.67</v>
      </c>
      <c r="E10" s="21">
        <f t="shared" si="0"/>
        <v>3753.81</v>
      </c>
      <c r="F10" s="21">
        <v>4118.95</v>
      </c>
      <c r="G10" s="21" t="str">
        <f t="shared" si="1"/>
        <v/>
      </c>
      <c r="H10" s="22">
        <f t="shared" si="2"/>
        <v>0.21550637860871658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732</v>
      </c>
      <c r="C11" s="20" t="s">
        <v>19</v>
      </c>
      <c r="D11" s="21">
        <v>2609</v>
      </c>
      <c r="E11" s="21">
        <f t="shared" si="0"/>
        <v>3066</v>
      </c>
      <c r="F11" s="21">
        <v>3523</v>
      </c>
      <c r="G11" s="21" t="str">
        <f t="shared" si="1"/>
        <v/>
      </c>
      <c r="H11" s="22">
        <f t="shared" si="2"/>
        <v>0.35032579532387897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2999.5349999999999</v>
      </c>
      <c r="E14" s="32">
        <f ca="1">MEDIAN(INDIRECT("E4"):E12)</f>
        <v>3322.3674999999998</v>
      </c>
      <c r="F14" s="32">
        <f ca="1">MEDIAN(INDIRECT("F4"):F12)</f>
        <v>3645.2</v>
      </c>
      <c r="G14" s="33"/>
      <c r="H14" s="34">
        <f ca="1">MEDIAN(INDIRECT("H4"):H12)</f>
        <v>0.21550532847036985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3073.125</v>
      </c>
      <c r="E15" s="33">
        <f ca="1">AVERAGE(INDIRECT("E4"):E12)</f>
        <v>3427.9368749999999</v>
      </c>
      <c r="F15" s="33">
        <f ca="1">AVERAGE(INDIRECT("F4"):F12)</f>
        <v>3782.7487500000002</v>
      </c>
      <c r="G15" s="33"/>
      <c r="H15" s="34">
        <f ca="1">AVERAGE(INDIRECT("H4"):H12)</f>
        <v>0.23359440666304215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0.12809852083356832</v>
      </c>
      <c r="E16" s="34">
        <f ca="1">IFERROR(INDIRECT(ADDRESS(ROW()-2,COLUMN()))/E3-1,"")</f>
        <v>0.12816518559014978</v>
      </c>
      <c r="F16" s="34">
        <f ca="1">IFERROR(INDIRECT(ADDRESS(ROW()-2,COLUMN()))/F3-1,"")</f>
        <v>0.12822004809760656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0.15577506741433589</v>
      </c>
      <c r="E17" s="34">
        <f ca="1">IF(E3&gt;=INDIRECT(ADDRESS(ROW()-2,COLUMN())),"At Market",INDIRECT(ADDRESS(ROW()-2,COLUMN()))/E3-1)</f>
        <v>0.1640130240786708</v>
      </c>
      <c r="F17" s="34">
        <f ca="1">IF(F3&gt;=INDIRECT(ADDRESS(ROW()-2,COLUMN())),"At Market",INDIRECT(ADDRESS(ROW()-2,COLUMN()))/F3-1)</f>
        <v>0.17079254270442279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Library Program Coordinator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734</v>
      </c>
      <c r="C3" s="12" t="s">
        <v>19</v>
      </c>
      <c r="D3" s="13">
        <v>4021.33</v>
      </c>
      <c r="E3" s="13">
        <f t="shared" ref="E3:E11" si="0">IF(OR(B3 = "No Comparable Class", B3 = "Data Not Available", B3 = "Not Surveyed"),"",MEDIAN(D3,F3))</f>
        <v>4454.665</v>
      </c>
      <c r="F3" s="13">
        <v>4888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0.21551824893754068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735</v>
      </c>
      <c r="C4" s="20" t="s">
        <v>19</v>
      </c>
      <c r="D4" s="21">
        <v>3399.07</v>
      </c>
      <c r="E4" s="21">
        <f t="shared" si="0"/>
        <v>3765.67</v>
      </c>
      <c r="F4" s="21">
        <v>4132.2700000000004</v>
      </c>
      <c r="G4" s="21" t="str">
        <f t="shared" si="1"/>
        <v/>
      </c>
      <c r="H4" s="22">
        <f t="shared" si="2"/>
        <v>0.21570606077544752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Library Program Coordinator</v>
      </c>
      <c r="AN4" s="5">
        <f ca="1">E13</f>
        <v>4</v>
      </c>
      <c r="AO4" s="53">
        <f>D3</f>
        <v>4021.33</v>
      </c>
      <c r="AP4" s="53">
        <f>E3</f>
        <v>4454.665</v>
      </c>
      <c r="AQ4" s="53">
        <f>F3</f>
        <v>4888</v>
      </c>
      <c r="AR4" s="53">
        <f ca="1">D14</f>
        <v>4246.1750000000002</v>
      </c>
      <c r="AS4" s="53">
        <f ca="1">E14</f>
        <v>4709.0974999999999</v>
      </c>
      <c r="AT4" s="53">
        <f ca="1">F14</f>
        <v>5172.0200000000004</v>
      </c>
      <c r="AU4" s="11">
        <f ca="1">D16</f>
        <v>5.5913093429288407E-2</v>
      </c>
      <c r="AV4" s="11">
        <f ca="1">E16</f>
        <v>5.711596719394163E-2</v>
      </c>
      <c r="AW4" s="11">
        <f ca="1">F16</f>
        <v>5.8105564648117891E-2</v>
      </c>
    </row>
    <row r="5" spans="1:49" ht="18.75" customHeight="1" x14ac:dyDescent="0.45">
      <c r="A5" s="20" t="s">
        <v>22</v>
      </c>
      <c r="B5" s="20" t="s">
        <v>736</v>
      </c>
      <c r="C5" s="20" t="s">
        <v>19</v>
      </c>
      <c r="D5" s="21">
        <v>4407.87</v>
      </c>
      <c r="E5" s="21">
        <f t="shared" si="0"/>
        <v>4882.7999999999993</v>
      </c>
      <c r="F5" s="21">
        <v>5357.73</v>
      </c>
      <c r="G5" s="21" t="str">
        <f t="shared" si="1"/>
        <v/>
      </c>
      <c r="H5" s="22">
        <f t="shared" si="2"/>
        <v>0.21549183619299117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732</v>
      </c>
      <c r="C6" s="20" t="s">
        <v>19</v>
      </c>
      <c r="D6" s="21">
        <v>4084.48</v>
      </c>
      <c r="E6" s="21">
        <f t="shared" si="0"/>
        <v>4535.3950000000004</v>
      </c>
      <c r="F6" s="21">
        <v>4986.3100000000004</v>
      </c>
      <c r="G6" s="21" t="str">
        <f t="shared" si="1"/>
        <v/>
      </c>
      <c r="H6" s="22">
        <f t="shared" si="2"/>
        <v>0.22079432387966169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736</v>
      </c>
      <c r="C10" s="20" t="s">
        <v>19</v>
      </c>
      <c r="D10" s="21">
        <v>4417.8999999999996</v>
      </c>
      <c r="E10" s="21">
        <f t="shared" si="0"/>
        <v>4893.9449999999997</v>
      </c>
      <c r="F10" s="21">
        <v>5369.99</v>
      </c>
      <c r="G10" s="21" t="str">
        <f t="shared" si="1"/>
        <v/>
      </c>
      <c r="H10" s="22">
        <f t="shared" si="2"/>
        <v>0.21550736775391033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4246.1750000000002</v>
      </c>
      <c r="E14" s="32">
        <f ca="1">MEDIAN(INDIRECT("E4"):E12)</f>
        <v>4709.0974999999999</v>
      </c>
      <c r="F14" s="32">
        <f ca="1">MEDIAN(INDIRECT("F4"):F12)</f>
        <v>5172.0200000000004</v>
      </c>
      <c r="G14" s="33"/>
      <c r="H14" s="34">
        <f ca="1">MEDIAN(INDIRECT("H4"):H12)</f>
        <v>0.21560671426467892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4077.33</v>
      </c>
      <c r="E15" s="33">
        <f ca="1">AVERAGE(INDIRECT("E4"):E12)</f>
        <v>4519.4524999999994</v>
      </c>
      <c r="F15" s="33">
        <f ca="1">AVERAGE(INDIRECT("F4"):F12)</f>
        <v>4961.5750000000007</v>
      </c>
      <c r="G15" s="33"/>
      <c r="H15" s="34">
        <f ca="1">AVERAGE(INDIRECT("H4"):H12)</f>
        <v>0.21687489715050268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5.5913093429288407E-2</v>
      </c>
      <c r="E16" s="34">
        <f ca="1">IFERROR(INDIRECT(ADDRESS(ROW()-2,COLUMN()))/E3-1,"")</f>
        <v>5.711596719394163E-2</v>
      </c>
      <c r="F16" s="34">
        <f ca="1">IFERROR(INDIRECT(ADDRESS(ROW()-2,COLUMN()))/F3-1,"")</f>
        <v>5.8105564648117891E-2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1.3925740986191038E-2</v>
      </c>
      <c r="E17" s="34">
        <f ca="1">IF(E3&gt;=INDIRECT(ADDRESS(ROW()-2,COLUMN())),"At Market",INDIRECT(ADDRESS(ROW()-2,COLUMN()))/E3-1)</f>
        <v>1.4543742346506239E-2</v>
      </c>
      <c r="F17" s="34">
        <f ca="1">IF(F3&gt;=INDIRECT(ADDRESS(ROW()-2,COLUMN())),"At Market",INDIRECT(ADDRESS(ROW()-2,COLUMN()))/F3-1)</f>
        <v>1.5052168576104918E-2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5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Licensed Clinical Social Worker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737</v>
      </c>
      <c r="C3" s="12" t="s">
        <v>19</v>
      </c>
      <c r="D3" s="13">
        <v>5870.8</v>
      </c>
      <c r="E3" s="13">
        <f t="shared" ref="E3:E11" si="0">IF(OR(B3 = "No Comparable Class", B3 = "Data Not Available", B3 = "Not Surveyed"),"",MEDIAN(D3,F3))</f>
        <v>6505.2000000000007</v>
      </c>
      <c r="F3" s="13">
        <v>7139.6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0.21612046058458811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738</v>
      </c>
      <c r="C4" s="20" t="s">
        <v>19</v>
      </c>
      <c r="D4" s="21">
        <v>5388.93</v>
      </c>
      <c r="E4" s="21">
        <f t="shared" si="0"/>
        <v>5969.6</v>
      </c>
      <c r="F4" s="21">
        <v>6550.27</v>
      </c>
      <c r="G4" s="21" t="str">
        <f t="shared" si="1"/>
        <v/>
      </c>
      <c r="H4" s="22">
        <f t="shared" si="2"/>
        <v>0.21550474769573924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Licensed Clinical Social Worker</v>
      </c>
      <c r="AN4" s="5">
        <f ca="1">E13</f>
        <v>5</v>
      </c>
      <c r="AO4" s="53">
        <f>D3</f>
        <v>5870.8</v>
      </c>
      <c r="AP4" s="53">
        <f>E3</f>
        <v>6505.2000000000007</v>
      </c>
      <c r="AQ4" s="53">
        <f>F3</f>
        <v>7139.6</v>
      </c>
      <c r="AR4" s="53">
        <f ca="1">D14</f>
        <v>5962</v>
      </c>
      <c r="AS4" s="53">
        <f ca="1">E14</f>
        <v>6624.63</v>
      </c>
      <c r="AT4" s="53">
        <f ca="1">F14</f>
        <v>7269.02</v>
      </c>
      <c r="AU4" s="11">
        <f ca="1">D16</f>
        <v>1.5534509777202388E-2</v>
      </c>
      <c r="AV4" s="11">
        <f ca="1">E16</f>
        <v>1.8359158826784627E-2</v>
      </c>
      <c r="AW4" s="11">
        <f ca="1">F16</f>
        <v>1.8127065942069587E-2</v>
      </c>
    </row>
    <row r="5" spans="1:49" ht="18.75" customHeight="1" x14ac:dyDescent="0.45">
      <c r="A5" s="20" t="s">
        <v>22</v>
      </c>
      <c r="B5" s="20" t="s">
        <v>739</v>
      </c>
      <c r="C5" s="20" t="s">
        <v>19</v>
      </c>
      <c r="D5" s="21">
        <v>5624</v>
      </c>
      <c r="E5" s="21">
        <f t="shared" si="0"/>
        <v>6240.5349999999999</v>
      </c>
      <c r="F5" s="21">
        <v>6857.07</v>
      </c>
      <c r="G5" s="21" t="str">
        <f t="shared" si="1"/>
        <v/>
      </c>
      <c r="H5" s="22">
        <f t="shared" si="2"/>
        <v>0.21925142247510654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740</v>
      </c>
      <c r="C6" s="20" t="s">
        <v>19</v>
      </c>
      <c r="D6" s="21">
        <v>6915.39</v>
      </c>
      <c r="E6" s="21">
        <f t="shared" si="0"/>
        <v>7678.8250000000007</v>
      </c>
      <c r="F6" s="21">
        <v>8442.26</v>
      </c>
      <c r="G6" s="21" t="str">
        <f t="shared" si="1"/>
        <v/>
      </c>
      <c r="H6" s="22">
        <f t="shared" si="2"/>
        <v>0.22079304276403788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741</v>
      </c>
      <c r="C7" s="20" t="s">
        <v>19</v>
      </c>
      <c r="D7" s="21">
        <v>5980.24</v>
      </c>
      <c r="E7" s="21">
        <f t="shared" si="0"/>
        <v>6624.63</v>
      </c>
      <c r="F7" s="21">
        <v>7269.02</v>
      </c>
      <c r="G7" s="21" t="str">
        <f t="shared" si="1"/>
        <v/>
      </c>
      <c r="H7" s="22">
        <f t="shared" si="2"/>
        <v>0.21550640108089314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741</v>
      </c>
      <c r="C11" s="20" t="s">
        <v>19</v>
      </c>
      <c r="D11" s="21">
        <v>5962</v>
      </c>
      <c r="E11" s="21">
        <f t="shared" si="0"/>
        <v>7005.5</v>
      </c>
      <c r="F11" s="21">
        <v>8049</v>
      </c>
      <c r="G11" s="21" t="str">
        <f t="shared" si="1"/>
        <v/>
      </c>
      <c r="H11" s="22">
        <f t="shared" si="2"/>
        <v>0.35005031868500502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5962</v>
      </c>
      <c r="E14" s="32">
        <f ca="1">MEDIAN(INDIRECT("E4"):E12)</f>
        <v>6624.63</v>
      </c>
      <c r="F14" s="32">
        <f ca="1">MEDIAN(INDIRECT("F4"):F12)</f>
        <v>7269.02</v>
      </c>
      <c r="G14" s="33"/>
      <c r="H14" s="34">
        <f ca="1">MEDIAN(INDIRECT("H4"):H12)</f>
        <v>0.21925142247510654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5974.1119999999992</v>
      </c>
      <c r="E15" s="33">
        <f ca="1">AVERAGE(INDIRECT("E4"):E12)</f>
        <v>6703.8179999999993</v>
      </c>
      <c r="F15" s="33">
        <f ca="1">AVERAGE(INDIRECT("F4"):F12)</f>
        <v>7433.5239999999994</v>
      </c>
      <c r="G15" s="33"/>
      <c r="H15" s="34">
        <f ca="1">AVERAGE(INDIRECT("H4"):H12)</f>
        <v>0.24422118654015637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1.5534509777202388E-2</v>
      </c>
      <c r="E16" s="34">
        <f ca="1">IFERROR(INDIRECT(ADDRESS(ROW()-2,COLUMN()))/E3-1,"")</f>
        <v>1.8359158826784627E-2</v>
      </c>
      <c r="F16" s="34">
        <f ca="1">IFERROR(INDIRECT(ADDRESS(ROW()-2,COLUMN()))/F3-1,"")</f>
        <v>1.8127065942069587E-2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1.7597601689718356E-2</v>
      </c>
      <c r="E17" s="34">
        <f ca="1">IF(E3&gt;=INDIRECT(ADDRESS(ROW()-2,COLUMN())),"At Market",INDIRECT(ADDRESS(ROW()-2,COLUMN()))/E3-1)</f>
        <v>3.0532189632908935E-2</v>
      </c>
      <c r="F17" s="34">
        <f ca="1">IF(F3&gt;=INDIRECT(ADDRESS(ROW()-2,COLUMN())),"At Market",INDIRECT(ADDRESS(ROW()-2,COLUMN()))/F3-1)</f>
        <v>4.1168132668496726E-2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Lieutenant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742</v>
      </c>
      <c r="C3" s="12" t="s">
        <v>19</v>
      </c>
      <c r="D3" s="13">
        <v>7673.47</v>
      </c>
      <c r="E3" s="13">
        <f t="shared" ref="E3:E11" si="0">IF(OR(B3 = "No Comparable Class", B3 = "Data Not Available", B3 = "Not Surveyed"),"",MEDIAN(D3,F3))</f>
        <v>8498.5349999999999</v>
      </c>
      <c r="F3" s="13">
        <v>9323.6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0.215043520076315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742</v>
      </c>
      <c r="C4" s="20" t="s">
        <v>19</v>
      </c>
      <c r="D4" s="21">
        <v>9295.8700000000008</v>
      </c>
      <c r="E4" s="21">
        <f t="shared" si="0"/>
        <v>10297.735000000001</v>
      </c>
      <c r="F4" s="21">
        <v>11299.6</v>
      </c>
      <c r="G4" s="21" t="str">
        <f t="shared" si="1"/>
        <v/>
      </c>
      <c r="H4" s="22">
        <f t="shared" si="2"/>
        <v>0.21555056170105646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Lieutenant</v>
      </c>
      <c r="AN4" s="5">
        <f ca="1">E13</f>
        <v>8</v>
      </c>
      <c r="AO4" s="53">
        <f>D3</f>
        <v>7673.47</v>
      </c>
      <c r="AP4" s="53">
        <f>E3</f>
        <v>8498.5349999999999</v>
      </c>
      <c r="AQ4" s="53">
        <f>F3</f>
        <v>9323.6</v>
      </c>
      <c r="AR4" s="53">
        <f ca="1">D14</f>
        <v>8631.1149999999998</v>
      </c>
      <c r="AS4" s="53">
        <f ca="1">E14</f>
        <v>9888.0400000000009</v>
      </c>
      <c r="AT4" s="53">
        <f ca="1">F14</f>
        <v>11269.865</v>
      </c>
      <c r="AU4" s="11">
        <f ca="1">D16</f>
        <v>0.12479947142557402</v>
      </c>
      <c r="AV4" s="11">
        <f ca="1">E16</f>
        <v>0.16349935606548671</v>
      </c>
      <c r="AW4" s="11">
        <f ca="1">F16</f>
        <v>0.20874608520314042</v>
      </c>
    </row>
    <row r="5" spans="1:49" ht="18.75" customHeight="1" x14ac:dyDescent="0.45">
      <c r="A5" s="20" t="s">
        <v>22</v>
      </c>
      <c r="B5" s="20" t="s">
        <v>743</v>
      </c>
      <c r="C5" s="20" t="s">
        <v>19</v>
      </c>
      <c r="D5" s="21">
        <v>10658.27</v>
      </c>
      <c r="E5" s="21">
        <f t="shared" si="0"/>
        <v>11806.6</v>
      </c>
      <c r="F5" s="21">
        <v>12954.93</v>
      </c>
      <c r="G5" s="21" t="str">
        <f t="shared" si="1"/>
        <v/>
      </c>
      <c r="H5" s="22">
        <f t="shared" si="2"/>
        <v>0.21548149934276384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743</v>
      </c>
      <c r="C6" s="20" t="s">
        <v>19</v>
      </c>
      <c r="D6" s="21">
        <v>9207.23</v>
      </c>
      <c r="E6" s="21">
        <f t="shared" si="0"/>
        <v>10223.68</v>
      </c>
      <c r="F6" s="21">
        <v>11240.13</v>
      </c>
      <c r="G6" s="21" t="str">
        <f t="shared" si="1"/>
        <v/>
      </c>
      <c r="H6" s="22">
        <f t="shared" si="2"/>
        <v>0.22079387611692103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742</v>
      </c>
      <c r="C7" s="20" t="s">
        <v>19</v>
      </c>
      <c r="D7" s="21">
        <v>8055</v>
      </c>
      <c r="E7" s="21">
        <f t="shared" si="0"/>
        <v>8922.9549999999999</v>
      </c>
      <c r="F7" s="21">
        <v>9790.91</v>
      </c>
      <c r="G7" s="21" t="str">
        <f t="shared" si="1"/>
        <v/>
      </c>
      <c r="H7" s="22">
        <f t="shared" si="2"/>
        <v>0.21550713842333957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744</v>
      </c>
      <c r="C8" s="20" t="s">
        <v>19</v>
      </c>
      <c r="D8" s="21">
        <v>7642.27</v>
      </c>
      <c r="E8" s="21">
        <f t="shared" si="0"/>
        <v>9552.4000000000015</v>
      </c>
      <c r="F8" s="21">
        <v>11462.53</v>
      </c>
      <c r="G8" s="21" t="str">
        <f t="shared" si="1"/>
        <v/>
      </c>
      <c r="H8" s="22">
        <f t="shared" si="2"/>
        <v>0.49988550522292452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743</v>
      </c>
      <c r="C9" s="20" t="s">
        <v>19</v>
      </c>
      <c r="D9" s="21">
        <v>7799.55</v>
      </c>
      <c r="E9" s="21">
        <f t="shared" si="0"/>
        <v>8660.6</v>
      </c>
      <c r="F9" s="21">
        <v>9521.65</v>
      </c>
      <c r="G9" s="21" t="str">
        <f t="shared" si="1"/>
        <v/>
      </c>
      <c r="H9" s="22">
        <f t="shared" si="2"/>
        <v>0.2207947894429807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742</v>
      </c>
      <c r="C10" s="20" t="s">
        <v>19</v>
      </c>
      <c r="D10" s="21">
        <v>10204.959999999999</v>
      </c>
      <c r="E10" s="21">
        <f t="shared" si="0"/>
        <v>11304.58</v>
      </c>
      <c r="F10" s="21">
        <v>12404.2</v>
      </c>
      <c r="G10" s="21" t="str">
        <f t="shared" si="1"/>
        <v/>
      </c>
      <c r="H10" s="22">
        <f t="shared" si="2"/>
        <v>0.21550696916009482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743</v>
      </c>
      <c r="C11" s="20" t="s">
        <v>19</v>
      </c>
      <c r="D11" s="21">
        <v>7783</v>
      </c>
      <c r="E11" s="21">
        <f t="shared" si="0"/>
        <v>9145.5</v>
      </c>
      <c r="F11" s="21">
        <v>10508</v>
      </c>
      <c r="G11" s="21" t="str">
        <f t="shared" si="1"/>
        <v/>
      </c>
      <c r="H11" s="22">
        <f t="shared" si="2"/>
        <v>0.35012206090196574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8631.1149999999998</v>
      </c>
      <c r="E14" s="32">
        <f ca="1">MEDIAN(INDIRECT("E4"):E12)</f>
        <v>9888.0400000000009</v>
      </c>
      <c r="F14" s="32">
        <f ca="1">MEDIAN(INDIRECT("F4"):F12)</f>
        <v>11269.865</v>
      </c>
      <c r="G14" s="33"/>
      <c r="H14" s="34">
        <f ca="1">MEDIAN(INDIRECT("H4"):H12)</f>
        <v>0.21817221890898875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8830.7687499999993</v>
      </c>
      <c r="E15" s="33">
        <f ca="1">AVERAGE(INDIRECT("E4"):E12)</f>
        <v>9989.2562500000004</v>
      </c>
      <c r="F15" s="33">
        <f ca="1">AVERAGE(INDIRECT("F4"):F12)</f>
        <v>11147.743749999998</v>
      </c>
      <c r="G15" s="33"/>
      <c r="H15" s="34">
        <f ca="1">AVERAGE(INDIRECT("H4"):H12)</f>
        <v>0.26920530003900583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0.12479947142557402</v>
      </c>
      <c r="E16" s="34">
        <f ca="1">IFERROR(INDIRECT(ADDRESS(ROW()-2,COLUMN()))/E3-1,"")</f>
        <v>0.16349935606548671</v>
      </c>
      <c r="F16" s="34">
        <f ca="1">IFERROR(INDIRECT(ADDRESS(ROW()-2,COLUMN()))/F3-1,"")</f>
        <v>0.20874608520314042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0.15081817613152837</v>
      </c>
      <c r="E17" s="34">
        <f ca="1">IF(E3&gt;=INDIRECT(ADDRESS(ROW()-2,COLUMN())),"At Market",INDIRECT(ADDRESS(ROW()-2,COLUMN()))/E3-1)</f>
        <v>0.17540920288026118</v>
      </c>
      <c r="F17" s="34">
        <f ca="1">IF(F3&gt;=INDIRECT(ADDRESS(ROW()-2,COLUMN())),"At Market",INDIRECT(ADDRESS(ROW()-2,COLUMN()))/F3-1)</f>
        <v>0.19564800613496902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9" workbookViewId="0"/>
  </sheetViews>
  <sheetFormatPr defaultColWidth="9.1796875" defaultRowHeight="13" x14ac:dyDescent="0.3"/>
  <cols>
    <col min="1" max="1" width="51" style="5" bestFit="1" customWidth="1"/>
    <col min="2" max="2" width="58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Animal Services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122</v>
      </c>
      <c r="C3" s="12" t="s">
        <v>19</v>
      </c>
      <c r="D3" s="13">
        <v>6292</v>
      </c>
      <c r="E3" s="13">
        <f t="shared" ref="E3:E11" si="0">IF(OR(B3 = "No Comparable Class", B3 = "Data Not Available", B3 = "Not Surveyed"),"",MEDIAN(D3,F3))</f>
        <v>6970.6</v>
      </c>
      <c r="F3" s="13">
        <v>7649.2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0.2157024793388429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123</v>
      </c>
      <c r="C4" s="20" t="s">
        <v>19</v>
      </c>
      <c r="D4" s="21">
        <v>7683.87</v>
      </c>
      <c r="E4" s="21">
        <f t="shared" si="0"/>
        <v>7683.87</v>
      </c>
      <c r="F4" s="21">
        <v>7683.87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Animal Services Manager</v>
      </c>
      <c r="AN4" s="5">
        <f ca="1">E13</f>
        <v>8</v>
      </c>
      <c r="AO4" s="53">
        <f>D3</f>
        <v>6292</v>
      </c>
      <c r="AP4" s="53">
        <f>E3</f>
        <v>6970.6</v>
      </c>
      <c r="AQ4" s="53">
        <f>F3</f>
        <v>7649.2</v>
      </c>
      <c r="AR4" s="53">
        <f ca="1">D14</f>
        <v>6255.3449999999993</v>
      </c>
      <c r="AS4" s="53">
        <f ca="1">E14</f>
        <v>7124.0949999999993</v>
      </c>
      <c r="AT4" s="53">
        <f ca="1">F14</f>
        <v>7748.4349999999995</v>
      </c>
      <c r="AU4" s="11">
        <f ca="1">D16</f>
        <v>-5.8256516211062648E-3</v>
      </c>
      <c r="AV4" s="11">
        <f ca="1">E16</f>
        <v>2.2020342581700048E-2</v>
      </c>
      <c r="AW4" s="11">
        <f ca="1">F16</f>
        <v>1.2973252104795163E-2</v>
      </c>
    </row>
    <row r="5" spans="1:49" ht="18.75" customHeight="1" x14ac:dyDescent="0.45">
      <c r="A5" s="20" t="s">
        <v>22</v>
      </c>
      <c r="B5" s="20" t="s">
        <v>124</v>
      </c>
      <c r="C5" s="20" t="s">
        <v>19</v>
      </c>
      <c r="D5" s="21">
        <v>7815.6</v>
      </c>
      <c r="E5" s="21">
        <f t="shared" si="0"/>
        <v>8658</v>
      </c>
      <c r="F5" s="21">
        <v>9500.4</v>
      </c>
      <c r="G5" s="21" t="str">
        <f t="shared" si="1"/>
        <v/>
      </c>
      <c r="H5" s="22">
        <f t="shared" si="2"/>
        <v>0.21556886227544902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125</v>
      </c>
      <c r="C6" s="20" t="s">
        <v>19</v>
      </c>
      <c r="D6" s="21">
        <v>4912.25</v>
      </c>
      <c r="E6" s="21">
        <f t="shared" si="0"/>
        <v>5454.55</v>
      </c>
      <c r="F6" s="21">
        <v>5996.85</v>
      </c>
      <c r="G6" s="21" t="str">
        <f t="shared" si="1"/>
        <v/>
      </c>
      <c r="H6" s="22">
        <f t="shared" si="2"/>
        <v>0.22079495139701777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122</v>
      </c>
      <c r="C7" s="20" t="s">
        <v>19</v>
      </c>
      <c r="D7" s="21">
        <v>6723.69</v>
      </c>
      <c r="E7" s="21">
        <f t="shared" si="0"/>
        <v>7448.19</v>
      </c>
      <c r="F7" s="21">
        <v>8172.69</v>
      </c>
      <c r="G7" s="21" t="str">
        <f t="shared" si="1"/>
        <v/>
      </c>
      <c r="H7" s="22">
        <f t="shared" si="2"/>
        <v>0.21550666375160077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126</v>
      </c>
      <c r="C8" s="20" t="s">
        <v>19</v>
      </c>
      <c r="D8" s="21">
        <v>4031.73</v>
      </c>
      <c r="E8" s="21">
        <f t="shared" si="0"/>
        <v>4465.93</v>
      </c>
      <c r="F8" s="21">
        <v>4900.13</v>
      </c>
      <c r="G8" s="21" t="str">
        <f t="shared" si="1"/>
        <v/>
      </c>
      <c r="H8" s="22">
        <f t="shared" si="2"/>
        <v>0.21539140765874709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127</v>
      </c>
      <c r="C9" s="20" t="s">
        <v>19</v>
      </c>
      <c r="D9" s="21">
        <v>5233.3999999999996</v>
      </c>
      <c r="E9" s="21">
        <f t="shared" si="0"/>
        <v>5811.1549999999997</v>
      </c>
      <c r="F9" s="21">
        <v>6388.91</v>
      </c>
      <c r="G9" s="21" t="str">
        <f t="shared" si="1"/>
        <v/>
      </c>
      <c r="H9" s="22">
        <f t="shared" si="2"/>
        <v>0.22079527649329322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128</v>
      </c>
      <c r="C10" s="20" t="s">
        <v>19</v>
      </c>
      <c r="D10" s="21">
        <v>6969.06</v>
      </c>
      <c r="E10" s="21">
        <f t="shared" si="0"/>
        <v>7720.0599999999995</v>
      </c>
      <c r="F10" s="21">
        <v>8471.06</v>
      </c>
      <c r="G10" s="21" t="str">
        <f t="shared" si="1"/>
        <v/>
      </c>
      <c r="H10" s="22">
        <f t="shared" si="2"/>
        <v>0.21552404484966403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129</v>
      </c>
      <c r="C11" s="20" t="s">
        <v>19</v>
      </c>
      <c r="D11" s="21">
        <v>5787</v>
      </c>
      <c r="E11" s="21">
        <f t="shared" si="0"/>
        <v>6800</v>
      </c>
      <c r="F11" s="21">
        <v>7813</v>
      </c>
      <c r="G11" s="21" t="str">
        <f t="shared" si="1"/>
        <v/>
      </c>
      <c r="H11" s="22">
        <f t="shared" si="2"/>
        <v>0.35009504060825991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6255.3449999999993</v>
      </c>
      <c r="E14" s="32">
        <f ca="1">MEDIAN(INDIRECT("E4"):E12)</f>
        <v>7124.0949999999993</v>
      </c>
      <c r="F14" s="32">
        <f ca="1">MEDIAN(INDIRECT("F4"):F12)</f>
        <v>7748.4349999999995</v>
      </c>
      <c r="G14" s="33"/>
      <c r="H14" s="34">
        <f ca="1">MEDIAN(INDIRECT("H4"):H12)</f>
        <v>0.21554645356255653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6144.5749999999998</v>
      </c>
      <c r="E15" s="33">
        <f ca="1">AVERAGE(INDIRECT("E4"):E12)</f>
        <v>6755.2193749999988</v>
      </c>
      <c r="F15" s="33">
        <f ca="1">AVERAGE(INDIRECT("F4"):F12)</f>
        <v>7365.8637500000004</v>
      </c>
      <c r="G15" s="33"/>
      <c r="H15" s="34">
        <f ca="1">AVERAGE(INDIRECT("H4"):H12)</f>
        <v>0.20670953087925398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-5.8256516211062648E-3</v>
      </c>
      <c r="E16" s="34">
        <f ca="1">IFERROR(INDIRECT(ADDRESS(ROW()-2,COLUMN()))/E3-1,"")</f>
        <v>2.2020342581700048E-2</v>
      </c>
      <c r="F16" s="34">
        <f ca="1">IFERROR(INDIRECT(ADDRESS(ROW()-2,COLUMN()))/F3-1,"")</f>
        <v>1.2973252104795163E-2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1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Literacy Community Liaison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745</v>
      </c>
      <c r="C3" s="12" t="s">
        <v>19</v>
      </c>
      <c r="D3" s="13">
        <v>3024.67</v>
      </c>
      <c r="E3" s="13">
        <f t="shared" ref="E3:E11" si="0">IF(OR(B3 = "No Comparable Class", B3 = "Data Not Available", B3 = "Not Surveyed"),"",MEDIAN(D3,F3))</f>
        <v>3350.5349999999999</v>
      </c>
      <c r="F3" s="13">
        <v>3676.4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0.21547143985955497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746</v>
      </c>
      <c r="C4" s="20" t="s">
        <v>19</v>
      </c>
      <c r="D4" s="21">
        <v>2953.6</v>
      </c>
      <c r="E4" s="21">
        <f t="shared" si="0"/>
        <v>3271.665</v>
      </c>
      <c r="F4" s="21">
        <v>3589.73</v>
      </c>
      <c r="G4" s="21" t="str">
        <f t="shared" si="1"/>
        <v/>
      </c>
      <c r="H4" s="22">
        <f t="shared" si="2"/>
        <v>0.21537445828819068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Literacy Community Liaison</v>
      </c>
      <c r="AN4" s="5">
        <f ca="1">E13</f>
        <v>2</v>
      </c>
      <c r="AO4" s="53">
        <f>D3</f>
        <v>3024.67</v>
      </c>
      <c r="AP4" s="53">
        <f>E3</f>
        <v>3350.5349999999999</v>
      </c>
      <c r="AQ4" s="53">
        <f>F3</f>
        <v>3676.4</v>
      </c>
      <c r="AR4" s="53">
        <f ca="1">D14</f>
        <v>3111.335</v>
      </c>
      <c r="AS4" s="53">
        <f ca="1">E14</f>
        <v>3446.7325000000001</v>
      </c>
      <c r="AT4" s="53">
        <f ca="1">F14</f>
        <v>3782.13</v>
      </c>
      <c r="AU4" s="11">
        <f ca="1">D16</f>
        <v>2.8652712527317048E-2</v>
      </c>
      <c r="AV4" s="11">
        <f ca="1">E16</f>
        <v>2.8711086438434563E-2</v>
      </c>
      <c r="AW4" s="11">
        <f ca="1">F16</f>
        <v>2.8759112174953749E-2</v>
      </c>
    </row>
    <row r="5" spans="1:49" ht="18.75" customHeight="1" x14ac:dyDescent="0.45">
      <c r="A5" s="20" t="s">
        <v>22</v>
      </c>
      <c r="B5" s="20" t="s">
        <v>747</v>
      </c>
      <c r="C5" s="20" t="s">
        <v>19</v>
      </c>
      <c r="D5" s="21">
        <v>3269.07</v>
      </c>
      <c r="E5" s="21">
        <f t="shared" si="0"/>
        <v>3621.8</v>
      </c>
      <c r="F5" s="21">
        <v>3974.53</v>
      </c>
      <c r="G5" s="21" t="str">
        <f t="shared" si="1"/>
        <v/>
      </c>
      <c r="H5" s="22">
        <f t="shared" si="2"/>
        <v>0.2157983769084173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2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3111.335</v>
      </c>
      <c r="E14" s="32">
        <f ca="1">MEDIAN(INDIRECT("E4"):E12)</f>
        <v>3446.7325000000001</v>
      </c>
      <c r="F14" s="32">
        <f ca="1">MEDIAN(INDIRECT("F4"):F12)</f>
        <v>3782.13</v>
      </c>
      <c r="G14" s="33"/>
      <c r="H14" s="34">
        <f ca="1">MEDIAN(INDIRECT("H4"):H12)</f>
        <v>0.21558641759830399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3111.335</v>
      </c>
      <c r="E15" s="33">
        <f ca="1">AVERAGE(INDIRECT("E4"):E12)</f>
        <v>3446.7325000000001</v>
      </c>
      <c r="F15" s="33">
        <f ca="1">AVERAGE(INDIRECT("F4"):F12)</f>
        <v>3782.13</v>
      </c>
      <c r="G15" s="33"/>
      <c r="H15" s="34">
        <f ca="1">AVERAGE(INDIRECT("H4"):H12)</f>
        <v>0.21558641759830399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2.8652712527317048E-2</v>
      </c>
      <c r="E16" s="34">
        <f ca="1">IFERROR(INDIRECT(ADDRESS(ROW()-2,COLUMN()))/E3-1,"")</f>
        <v>2.8711086438434563E-2</v>
      </c>
      <c r="F16" s="34">
        <f ca="1">IFERROR(INDIRECT(ADDRESS(ROW()-2,COLUMN()))/F3-1,"")</f>
        <v>2.8759112174953749E-2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2.8652712527317048E-2</v>
      </c>
      <c r="E17" s="34">
        <f ca="1">IF(E3&gt;=INDIRECT(ADDRESS(ROW()-2,COLUMN())),"At Market",INDIRECT(ADDRESS(ROW()-2,COLUMN()))/E3-1)</f>
        <v>2.8711086438434563E-2</v>
      </c>
      <c r="F17" s="34">
        <f ca="1">IF(F3&gt;=INDIRECT(ADDRESS(ROW()-2,COLUMN())),"At Market",INDIRECT(ADDRESS(ROW()-2,COLUMN()))/F3-1)</f>
        <v>2.8759112174953749E-2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6" workbookViewId="0"/>
  </sheetViews>
  <sheetFormatPr defaultColWidth="9.1796875" defaultRowHeight="13" x14ac:dyDescent="0.3"/>
  <cols>
    <col min="1" max="1" width="51" style="5" bestFit="1" customWidth="1"/>
    <col min="2" max="2" width="63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Literacy Program Coordinator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748</v>
      </c>
      <c r="C3" s="12" t="s">
        <v>19</v>
      </c>
      <c r="D3" s="13">
        <v>4021.33</v>
      </c>
      <c r="E3" s="13">
        <f t="shared" ref="E3:E11" si="0">IF(OR(B3 = "No Comparable Class", B3 = "Data Not Available", B3 = "Not Surveyed"),"",MEDIAN(D3,F3))</f>
        <v>4454.665</v>
      </c>
      <c r="F3" s="13">
        <v>4888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0.21551824893754068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735</v>
      </c>
      <c r="C4" s="20" t="s">
        <v>19</v>
      </c>
      <c r="D4" s="21">
        <v>3399.07</v>
      </c>
      <c r="E4" s="21">
        <f t="shared" si="0"/>
        <v>3765.67</v>
      </c>
      <c r="F4" s="21">
        <v>4132.2700000000004</v>
      </c>
      <c r="G4" s="21" t="str">
        <f t="shared" si="1"/>
        <v/>
      </c>
      <c r="H4" s="22">
        <f t="shared" si="2"/>
        <v>0.21570606077544752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Literacy Program Coordinator</v>
      </c>
      <c r="AN4" s="5">
        <f ca="1">E13</f>
        <v>4</v>
      </c>
      <c r="AO4" s="53">
        <f>D3</f>
        <v>4021.33</v>
      </c>
      <c r="AP4" s="53">
        <f>E3</f>
        <v>4454.665</v>
      </c>
      <c r="AQ4" s="53">
        <f>F3</f>
        <v>4888</v>
      </c>
      <c r="AR4" s="53">
        <f ca="1">D14</f>
        <v>4246.1750000000002</v>
      </c>
      <c r="AS4" s="53">
        <f ca="1">E14</f>
        <v>4709.0974999999999</v>
      </c>
      <c r="AT4" s="53">
        <f ca="1">F14</f>
        <v>5172.0200000000004</v>
      </c>
      <c r="AU4" s="11">
        <f ca="1">D16</f>
        <v>5.5913093429288407E-2</v>
      </c>
      <c r="AV4" s="11">
        <f ca="1">E16</f>
        <v>5.711596719394163E-2</v>
      </c>
      <c r="AW4" s="11">
        <f ca="1">F16</f>
        <v>5.8105564648117891E-2</v>
      </c>
    </row>
    <row r="5" spans="1:49" ht="18.75" customHeight="1" x14ac:dyDescent="0.45">
      <c r="A5" s="20" t="s">
        <v>22</v>
      </c>
      <c r="B5" s="20" t="s">
        <v>736</v>
      </c>
      <c r="C5" s="20" t="s">
        <v>19</v>
      </c>
      <c r="D5" s="21">
        <v>4407.87</v>
      </c>
      <c r="E5" s="21">
        <f t="shared" si="0"/>
        <v>4882.7999999999993</v>
      </c>
      <c r="F5" s="21">
        <v>5357.73</v>
      </c>
      <c r="G5" s="21" t="str">
        <f t="shared" si="1"/>
        <v/>
      </c>
      <c r="H5" s="22">
        <f t="shared" si="2"/>
        <v>0.21549183619299117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732</v>
      </c>
      <c r="C6" s="20" t="s">
        <v>19</v>
      </c>
      <c r="D6" s="21">
        <v>4084.48</v>
      </c>
      <c r="E6" s="21">
        <f t="shared" si="0"/>
        <v>4535.3950000000004</v>
      </c>
      <c r="F6" s="21">
        <v>4986.3100000000004</v>
      </c>
      <c r="G6" s="21" t="str">
        <f t="shared" si="1"/>
        <v/>
      </c>
      <c r="H6" s="22">
        <f t="shared" si="2"/>
        <v>0.22079432387966169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736</v>
      </c>
      <c r="C10" s="20" t="s">
        <v>19</v>
      </c>
      <c r="D10" s="21">
        <v>4417.8999999999996</v>
      </c>
      <c r="E10" s="21">
        <f t="shared" si="0"/>
        <v>4893.9449999999997</v>
      </c>
      <c r="F10" s="21">
        <v>5369.99</v>
      </c>
      <c r="G10" s="21" t="str">
        <f t="shared" si="1"/>
        <v/>
      </c>
      <c r="H10" s="22">
        <f t="shared" si="2"/>
        <v>0.21550736775391033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4246.1750000000002</v>
      </c>
      <c r="E14" s="32">
        <f ca="1">MEDIAN(INDIRECT("E4"):E12)</f>
        <v>4709.0974999999999</v>
      </c>
      <c r="F14" s="32">
        <f ca="1">MEDIAN(INDIRECT("F4"):F12)</f>
        <v>5172.0200000000004</v>
      </c>
      <c r="G14" s="33"/>
      <c r="H14" s="34">
        <f ca="1">MEDIAN(INDIRECT("H4"):H12)</f>
        <v>0.21560671426467892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4077.33</v>
      </c>
      <c r="E15" s="33">
        <f ca="1">AVERAGE(INDIRECT("E4"):E12)</f>
        <v>4519.4524999999994</v>
      </c>
      <c r="F15" s="33">
        <f ca="1">AVERAGE(INDIRECT("F4"):F12)</f>
        <v>4961.5750000000007</v>
      </c>
      <c r="G15" s="33"/>
      <c r="H15" s="34">
        <f ca="1">AVERAGE(INDIRECT("H4"):H12)</f>
        <v>0.21687489715050268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5.5913093429288407E-2</v>
      </c>
      <c r="E16" s="34">
        <f ca="1">IFERROR(INDIRECT(ADDRESS(ROW()-2,COLUMN()))/E3-1,"")</f>
        <v>5.711596719394163E-2</v>
      </c>
      <c r="F16" s="34">
        <f ca="1">IFERROR(INDIRECT(ADDRESS(ROW()-2,COLUMN()))/F3-1,"")</f>
        <v>5.8105564648117891E-2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1.3925740986191038E-2</v>
      </c>
      <c r="E17" s="34">
        <f ca="1">IF(E3&gt;=INDIRECT(ADDRESS(ROW()-2,COLUMN())),"At Market",INDIRECT(ADDRESS(ROW()-2,COLUMN()))/E3-1)</f>
        <v>1.4543742346506239E-2</v>
      </c>
      <c r="F17" s="34">
        <f ca="1">IF(F3&gt;=INDIRECT(ADDRESS(ROW()-2,COLUMN())),"At Market",INDIRECT(ADDRESS(ROW()-2,COLUMN()))/F3-1)</f>
        <v>1.5052168576104918E-2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B5" workbookViewId="0"/>
  </sheetViews>
  <sheetFormatPr defaultColWidth="9.1796875" defaultRowHeight="13" x14ac:dyDescent="0.3"/>
  <cols>
    <col min="1" max="1" width="51" style="5" bestFit="1" customWidth="1"/>
    <col min="2" max="2" width="72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Mechanic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749</v>
      </c>
      <c r="C3" s="12" t="s">
        <v>19</v>
      </c>
      <c r="D3" s="13">
        <v>3990.13</v>
      </c>
      <c r="E3" s="13">
        <f t="shared" ref="E3:E11" si="0">IF(OR(B3 = "No Comparable Class", B3 = "Data Not Available", B3 = "Not Surveyed"),"",MEDIAN(D3,F3))</f>
        <v>4420</v>
      </c>
      <c r="F3" s="13">
        <v>4849.87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0.21546666399340375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750</v>
      </c>
      <c r="C4" s="20" t="s">
        <v>19</v>
      </c>
      <c r="D4" s="21">
        <v>4738.93</v>
      </c>
      <c r="E4" s="21">
        <f t="shared" si="0"/>
        <v>5249.4</v>
      </c>
      <c r="F4" s="21">
        <v>5759.87</v>
      </c>
      <c r="G4" s="21" t="str">
        <f t="shared" si="1"/>
        <v/>
      </c>
      <c r="H4" s="22">
        <f t="shared" si="2"/>
        <v>0.21543681801588122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Mechanic II</v>
      </c>
      <c r="AN4" s="5">
        <f ca="1">E13</f>
        <v>8</v>
      </c>
      <c r="AO4" s="53">
        <f>D3</f>
        <v>3990.13</v>
      </c>
      <c r="AP4" s="53">
        <f>E3</f>
        <v>4420</v>
      </c>
      <c r="AQ4" s="53">
        <f>F3</f>
        <v>4849.87</v>
      </c>
      <c r="AR4" s="53">
        <f ca="1">D14</f>
        <v>4239.6149999999998</v>
      </c>
      <c r="AS4" s="53">
        <f ca="1">E14</f>
        <v>4702.0650000000005</v>
      </c>
      <c r="AT4" s="53">
        <f ca="1">F14</f>
        <v>5178.6399999999994</v>
      </c>
      <c r="AU4" s="11">
        <f ca="1">D16</f>
        <v>6.2525531749592078E-2</v>
      </c>
      <c r="AV4" s="11">
        <f ca="1">E16</f>
        <v>6.3815610859728533E-2</v>
      </c>
      <c r="AW4" s="11">
        <f ca="1">F16</f>
        <v>6.7789445902673551E-2</v>
      </c>
    </row>
    <row r="5" spans="1:49" ht="18.75" customHeight="1" x14ac:dyDescent="0.45">
      <c r="A5" s="20" t="s">
        <v>22</v>
      </c>
      <c r="B5" s="20" t="s">
        <v>751</v>
      </c>
      <c r="C5" s="20" t="s">
        <v>19</v>
      </c>
      <c r="D5" s="21">
        <v>4329.87</v>
      </c>
      <c r="E5" s="21">
        <f t="shared" si="0"/>
        <v>4796.1350000000002</v>
      </c>
      <c r="F5" s="21">
        <v>5262.4</v>
      </c>
      <c r="G5" s="21" t="str">
        <f t="shared" si="1"/>
        <v/>
      </c>
      <c r="H5" s="22">
        <f t="shared" si="2"/>
        <v>0.21537136218870301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751</v>
      </c>
      <c r="C6" s="20" t="s">
        <v>19</v>
      </c>
      <c r="D6" s="21">
        <v>4250.74</v>
      </c>
      <c r="E6" s="21">
        <f t="shared" si="0"/>
        <v>4720.01</v>
      </c>
      <c r="F6" s="21">
        <v>5189.28</v>
      </c>
      <c r="G6" s="21" t="str">
        <f t="shared" si="1"/>
        <v/>
      </c>
      <c r="H6" s="22">
        <f t="shared" si="2"/>
        <v>0.22079449695817677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752</v>
      </c>
      <c r="C7" s="20" t="s">
        <v>19</v>
      </c>
      <c r="D7" s="21">
        <v>4228.49</v>
      </c>
      <c r="E7" s="21">
        <f t="shared" si="0"/>
        <v>4684.12</v>
      </c>
      <c r="F7" s="21">
        <v>5139.75</v>
      </c>
      <c r="G7" s="21" t="str">
        <f t="shared" si="1"/>
        <v/>
      </c>
      <c r="H7" s="22">
        <f t="shared" si="2"/>
        <v>0.21550482559968231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753</v>
      </c>
      <c r="C8" s="20" t="s">
        <v>19</v>
      </c>
      <c r="D8" s="21">
        <v>3856.67</v>
      </c>
      <c r="E8" s="21">
        <f t="shared" si="0"/>
        <v>4272.67</v>
      </c>
      <c r="F8" s="21">
        <v>4688.67</v>
      </c>
      <c r="G8" s="21" t="str">
        <f t="shared" si="1"/>
        <v/>
      </c>
      <c r="H8" s="22">
        <f t="shared" si="2"/>
        <v>0.21573015062216894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754</v>
      </c>
      <c r="C9" s="20" t="s">
        <v>19</v>
      </c>
      <c r="D9" s="21">
        <v>4037.85</v>
      </c>
      <c r="E9" s="21">
        <f t="shared" si="0"/>
        <v>4483.6099999999997</v>
      </c>
      <c r="F9" s="21">
        <v>4929.37</v>
      </c>
      <c r="G9" s="21" t="str">
        <f t="shared" si="1"/>
        <v/>
      </c>
      <c r="H9" s="22">
        <f t="shared" si="2"/>
        <v>0.22079076736381986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755</v>
      </c>
      <c r="C10" s="20" t="s">
        <v>19</v>
      </c>
      <c r="D10" s="21">
        <v>4415.87</v>
      </c>
      <c r="E10" s="21">
        <f t="shared" si="0"/>
        <v>4891.6900000000005</v>
      </c>
      <c r="F10" s="21">
        <v>5367.51</v>
      </c>
      <c r="G10" s="21" t="str">
        <f t="shared" si="1"/>
        <v/>
      </c>
      <c r="H10" s="22">
        <f t="shared" si="2"/>
        <v>0.21550453251567658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756</v>
      </c>
      <c r="C11" s="20" t="s">
        <v>19</v>
      </c>
      <c r="D11" s="21">
        <v>3828</v>
      </c>
      <c r="E11" s="21">
        <f t="shared" si="0"/>
        <v>4498</v>
      </c>
      <c r="F11" s="21">
        <v>5168</v>
      </c>
      <c r="G11" s="21" t="str">
        <f t="shared" si="1"/>
        <v/>
      </c>
      <c r="H11" s="22">
        <f t="shared" si="2"/>
        <v>0.35005224660397083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4239.6149999999998</v>
      </c>
      <c r="E14" s="32">
        <f ca="1">MEDIAN(INDIRECT("E4"):E12)</f>
        <v>4702.0650000000005</v>
      </c>
      <c r="F14" s="32">
        <f ca="1">MEDIAN(INDIRECT("F4"):F12)</f>
        <v>5178.6399999999994</v>
      </c>
      <c r="G14" s="33"/>
      <c r="H14" s="34">
        <f ca="1">MEDIAN(INDIRECT("H4"):H12)</f>
        <v>0.21561748811092563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4210.8024999999998</v>
      </c>
      <c r="E15" s="33">
        <f ca="1">AVERAGE(INDIRECT("E4"):E12)</f>
        <v>4699.4543750000003</v>
      </c>
      <c r="F15" s="33">
        <f ca="1">AVERAGE(INDIRECT("F4"):F12)</f>
        <v>5188.1062499999998</v>
      </c>
      <c r="G15" s="33"/>
      <c r="H15" s="34">
        <f ca="1">AVERAGE(INDIRECT("H4"):H12)</f>
        <v>0.23364814998350994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6.2525531749592078E-2</v>
      </c>
      <c r="E16" s="34">
        <f ca="1">IFERROR(INDIRECT(ADDRESS(ROW()-2,COLUMN()))/E3-1,"")</f>
        <v>6.3815610859728533E-2</v>
      </c>
      <c r="F16" s="34">
        <f ca="1">IFERROR(INDIRECT(ADDRESS(ROW()-2,COLUMN()))/F3-1,"")</f>
        <v>6.7789445902673551E-2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5.5304589073538857E-2</v>
      </c>
      <c r="E17" s="34">
        <f ca="1">IF(E3&gt;=INDIRECT(ADDRESS(ROW()-2,COLUMN())),"At Market",INDIRECT(ADDRESS(ROW()-2,COLUMN()))/E3-1)</f>
        <v>6.3224971719457068E-2</v>
      </c>
      <c r="F17" s="34">
        <f ca="1">IF(F3&gt;=INDIRECT(ADDRESS(ROW()-2,COLUMN())),"At Market",INDIRECT(ADDRESS(ROW()-2,COLUMN()))/F3-1)</f>
        <v>6.9741302344186629E-2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0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Medical Billing Specialist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757</v>
      </c>
      <c r="C3" s="12" t="s">
        <v>19</v>
      </c>
      <c r="D3" s="13">
        <v>3750.93</v>
      </c>
      <c r="E3" s="13">
        <f t="shared" ref="E3:E11" si="0">IF(OR(B3 = "No Comparable Class", B3 = "Data Not Available", B3 = "Not Surveyed"),"",MEDIAN(D3,F3))</f>
        <v>4156.53</v>
      </c>
      <c r="F3" s="13">
        <v>4562.13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0.21626636594124671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758</v>
      </c>
      <c r="C4" s="20" t="s">
        <v>19</v>
      </c>
      <c r="D4" s="21">
        <v>3494.4</v>
      </c>
      <c r="E4" s="21">
        <f t="shared" si="0"/>
        <v>3870.5349999999999</v>
      </c>
      <c r="F4" s="21">
        <v>4246.67</v>
      </c>
      <c r="G4" s="21" t="str">
        <f t="shared" si="1"/>
        <v/>
      </c>
      <c r="H4" s="22">
        <f t="shared" si="2"/>
        <v>0.21527873168498157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Medical Billing Specialist II</v>
      </c>
      <c r="AN4" s="5">
        <f ca="1">E13</f>
        <v>6</v>
      </c>
      <c r="AO4" s="53">
        <f>D3</f>
        <v>3750.93</v>
      </c>
      <c r="AP4" s="53">
        <f>E3</f>
        <v>4156.53</v>
      </c>
      <c r="AQ4" s="53">
        <f>F3</f>
        <v>4562.13</v>
      </c>
      <c r="AR4" s="53">
        <f ca="1">D14</f>
        <v>3793.84</v>
      </c>
      <c r="AS4" s="53">
        <f ca="1">E14</f>
        <v>4207.3225000000002</v>
      </c>
      <c r="AT4" s="53">
        <f ca="1">F14</f>
        <v>4620.8050000000003</v>
      </c>
      <c r="AU4" s="11">
        <f ca="1">D16</f>
        <v>1.1439829588928641E-2</v>
      </c>
      <c r="AV4" s="11">
        <f ca="1">E16</f>
        <v>1.2219928642401401E-2</v>
      </c>
      <c r="AW4" s="11">
        <f ca="1">F16</f>
        <v>1.2861316972554437E-2</v>
      </c>
    </row>
    <row r="5" spans="1:49" ht="18.75" customHeight="1" x14ac:dyDescent="0.45">
      <c r="A5" s="20" t="s">
        <v>22</v>
      </c>
      <c r="B5" s="20" t="s">
        <v>759</v>
      </c>
      <c r="C5" s="20" t="s">
        <v>19</v>
      </c>
      <c r="D5" s="21">
        <v>3778.67</v>
      </c>
      <c r="E5" s="21">
        <f t="shared" si="0"/>
        <v>4185.1350000000002</v>
      </c>
      <c r="F5" s="21">
        <v>4591.6000000000004</v>
      </c>
      <c r="G5" s="21" t="str">
        <f t="shared" si="1"/>
        <v/>
      </c>
      <c r="H5" s="22">
        <f t="shared" si="2"/>
        <v>0.21513654275181482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760</v>
      </c>
      <c r="C6" s="20" t="s">
        <v>19</v>
      </c>
      <c r="D6" s="21">
        <v>3809.01</v>
      </c>
      <c r="E6" s="21">
        <f t="shared" si="0"/>
        <v>4229.51</v>
      </c>
      <c r="F6" s="21">
        <v>4650.01</v>
      </c>
      <c r="G6" s="21" t="str">
        <f t="shared" si="1"/>
        <v/>
      </c>
      <c r="H6" s="22">
        <f t="shared" si="2"/>
        <v>0.22079227935867851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761</v>
      </c>
      <c r="C7" s="20" t="s">
        <v>19</v>
      </c>
      <c r="D7" s="21">
        <v>4047.29</v>
      </c>
      <c r="E7" s="21">
        <f t="shared" si="0"/>
        <v>4483.41</v>
      </c>
      <c r="F7" s="21">
        <v>4919.53</v>
      </c>
      <c r="G7" s="21" t="str">
        <f t="shared" si="1"/>
        <v/>
      </c>
      <c r="H7" s="22">
        <f t="shared" si="2"/>
        <v>0.21551210810196442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762</v>
      </c>
      <c r="C8" s="20" t="s">
        <v>19</v>
      </c>
      <c r="D8" s="21">
        <v>3705.87</v>
      </c>
      <c r="E8" s="21">
        <f t="shared" si="0"/>
        <v>4105.3999999999996</v>
      </c>
      <c r="F8" s="21">
        <v>4504.93</v>
      </c>
      <c r="G8" s="21" t="str">
        <f t="shared" si="1"/>
        <v/>
      </c>
      <c r="H8" s="22">
        <f t="shared" si="2"/>
        <v>0.21562008381297781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763</v>
      </c>
      <c r="C9" s="20" t="s">
        <v>19</v>
      </c>
      <c r="D9" s="21">
        <v>3841.4</v>
      </c>
      <c r="E9" s="21">
        <f t="shared" si="0"/>
        <v>4265.4750000000004</v>
      </c>
      <c r="F9" s="21">
        <v>4689.55</v>
      </c>
      <c r="G9" s="21" t="str">
        <f t="shared" si="1"/>
        <v/>
      </c>
      <c r="H9" s="22">
        <f t="shared" si="2"/>
        <v>0.22079189878690064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3793.84</v>
      </c>
      <c r="E14" s="32">
        <f ca="1">MEDIAN(INDIRECT("E4"):E12)</f>
        <v>4207.3225000000002</v>
      </c>
      <c r="F14" s="32">
        <f ca="1">MEDIAN(INDIRECT("F4"):F12)</f>
        <v>4620.8050000000003</v>
      </c>
      <c r="G14" s="33"/>
      <c r="H14" s="34">
        <f ca="1">MEDIAN(INDIRECT("H4"):H12)</f>
        <v>0.21556609595747112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3779.44</v>
      </c>
      <c r="E15" s="33">
        <f ca="1">AVERAGE(INDIRECT("E4"):E12)</f>
        <v>4189.9108333333324</v>
      </c>
      <c r="F15" s="33">
        <f ca="1">AVERAGE(INDIRECT("F4"):F12)</f>
        <v>4600.3816666666671</v>
      </c>
      <c r="G15" s="33"/>
      <c r="H15" s="34">
        <f ca="1">AVERAGE(INDIRECT("H4"):H12)</f>
        <v>0.21718860741621962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1.1439829588928641E-2</v>
      </c>
      <c r="E16" s="34">
        <f ca="1">IFERROR(INDIRECT(ADDRESS(ROW()-2,COLUMN()))/E3-1,"")</f>
        <v>1.2219928642401401E-2</v>
      </c>
      <c r="F16" s="34">
        <f ca="1">IFERROR(INDIRECT(ADDRESS(ROW()-2,COLUMN()))/F3-1,"")</f>
        <v>1.2861316972554437E-2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7.6007816728118627E-3</v>
      </c>
      <c r="E17" s="34">
        <f ca="1">IF(E3&gt;=INDIRECT(ADDRESS(ROW()-2,COLUMN())),"At Market",INDIRECT(ADDRESS(ROW()-2,COLUMN()))/E3-1)</f>
        <v>8.0309376651517272E-3</v>
      </c>
      <c r="F17" s="34">
        <f ca="1">IF(F3&gt;=INDIRECT(ADDRESS(ROW()-2,COLUMN())),"At Market",INDIRECT(ADDRESS(ROW()-2,COLUMN()))/F3-1)</f>
        <v>8.3846068978015165E-3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1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Medical Records Technician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764</v>
      </c>
      <c r="C3" s="12" t="s">
        <v>19</v>
      </c>
      <c r="D3" s="13">
        <v>3204.93</v>
      </c>
      <c r="E3" s="13">
        <f t="shared" ref="E3:E11" si="0">IF(OR(B3 = "No Comparable Class", B3 = "Data Not Available", B3 = "Not Surveyed"),"",MEDIAN(D3,F3))</f>
        <v>3554.2</v>
      </c>
      <c r="F3" s="13">
        <v>3903.47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0.21795795852015498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765</v>
      </c>
      <c r="C4" s="20" t="s">
        <v>19</v>
      </c>
      <c r="D4" s="21">
        <v>3182.1</v>
      </c>
      <c r="E4" s="21">
        <f t="shared" si="0"/>
        <v>3525.45</v>
      </c>
      <c r="F4" s="21">
        <v>3868.8</v>
      </c>
      <c r="G4" s="21" t="str">
        <f t="shared" si="1"/>
        <v/>
      </c>
      <c r="H4" s="22">
        <f t="shared" si="2"/>
        <v>0.21580088620722182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Medical Records Technician</v>
      </c>
      <c r="AN4" s="5">
        <f ca="1">E13</f>
        <v>7</v>
      </c>
      <c r="AO4" s="53">
        <f>D3</f>
        <v>3204.93</v>
      </c>
      <c r="AP4" s="53">
        <f>E3</f>
        <v>3554.2</v>
      </c>
      <c r="AQ4" s="53">
        <f>F3</f>
        <v>3903.47</v>
      </c>
      <c r="AR4" s="53">
        <f ca="1">D14</f>
        <v>3447.39</v>
      </c>
      <c r="AS4" s="53">
        <f ca="1">E14</f>
        <v>3827.9700000000003</v>
      </c>
      <c r="AT4" s="53">
        <f ca="1">F14</f>
        <v>4208.55</v>
      </c>
      <c r="AU4" s="11">
        <f ca="1">D16</f>
        <v>7.565219833194492E-2</v>
      </c>
      <c r="AV4" s="11">
        <f ca="1">E16</f>
        <v>7.7027179112036492E-2</v>
      </c>
      <c r="AW4" s="11">
        <f ca="1">F16</f>
        <v>7.8156102134767425E-2</v>
      </c>
    </row>
    <row r="5" spans="1:49" ht="18.75" customHeight="1" x14ac:dyDescent="0.45">
      <c r="A5" s="20" t="s">
        <v>22</v>
      </c>
      <c r="B5" s="20" t="s">
        <v>764</v>
      </c>
      <c r="C5" s="20" t="s">
        <v>19</v>
      </c>
      <c r="D5" s="21">
        <v>3126.93</v>
      </c>
      <c r="E5" s="21">
        <f t="shared" si="0"/>
        <v>3463.2</v>
      </c>
      <c r="F5" s="21">
        <v>3799.47</v>
      </c>
      <c r="G5" s="21" t="str">
        <f t="shared" si="1"/>
        <v/>
      </c>
      <c r="H5" s="22">
        <f t="shared" si="2"/>
        <v>0.21507996661261997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279</v>
      </c>
      <c r="C6" s="20" t="s">
        <v>19</v>
      </c>
      <c r="D6" s="21">
        <v>3447.39</v>
      </c>
      <c r="E6" s="21">
        <f t="shared" si="0"/>
        <v>3827.9700000000003</v>
      </c>
      <c r="F6" s="21">
        <v>4208.55</v>
      </c>
      <c r="G6" s="21" t="str">
        <f t="shared" si="1"/>
        <v/>
      </c>
      <c r="H6" s="22">
        <f t="shared" si="2"/>
        <v>0.22079312175297838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766</v>
      </c>
      <c r="C7" s="20" t="s">
        <v>19</v>
      </c>
      <c r="D7" s="21">
        <v>3726.71</v>
      </c>
      <c r="E7" s="21">
        <f t="shared" si="0"/>
        <v>4128.2700000000004</v>
      </c>
      <c r="F7" s="21">
        <v>4529.83</v>
      </c>
      <c r="G7" s="21" t="str">
        <f t="shared" si="1"/>
        <v/>
      </c>
      <c r="H7" s="22">
        <f t="shared" si="2"/>
        <v>0.21550375532305965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767</v>
      </c>
      <c r="C8" s="20" t="s">
        <v>19</v>
      </c>
      <c r="D8" s="21">
        <v>3407.73</v>
      </c>
      <c r="E8" s="21">
        <f t="shared" si="0"/>
        <v>3774.33</v>
      </c>
      <c r="F8" s="21">
        <v>4140.93</v>
      </c>
      <c r="G8" s="21" t="str">
        <f t="shared" si="1"/>
        <v/>
      </c>
      <c r="H8" s="22">
        <f t="shared" si="2"/>
        <v>0.2151578910300993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768</v>
      </c>
      <c r="C9" s="20" t="s">
        <v>19</v>
      </c>
      <c r="D9" s="21">
        <v>3476.7</v>
      </c>
      <c r="E9" s="21">
        <f t="shared" si="0"/>
        <v>3860.52</v>
      </c>
      <c r="F9" s="21">
        <v>4244.34</v>
      </c>
      <c r="G9" s="21" t="str">
        <f t="shared" si="1"/>
        <v/>
      </c>
      <c r="H9" s="22">
        <f t="shared" si="2"/>
        <v>0.22079558201743033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769</v>
      </c>
      <c r="C10" s="20" t="s">
        <v>19</v>
      </c>
      <c r="D10" s="21">
        <v>3749.79</v>
      </c>
      <c r="E10" s="21">
        <f t="shared" si="0"/>
        <v>4153.84</v>
      </c>
      <c r="F10" s="21">
        <v>4557.8900000000003</v>
      </c>
      <c r="G10" s="21" t="str">
        <f t="shared" si="1"/>
        <v/>
      </c>
      <c r="H10" s="22">
        <f t="shared" si="2"/>
        <v>0.2155054016358251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3447.39</v>
      </c>
      <c r="E14" s="32">
        <f ca="1">MEDIAN(INDIRECT("E4"):E12)</f>
        <v>3827.9700000000003</v>
      </c>
      <c r="F14" s="32">
        <f ca="1">MEDIAN(INDIRECT("F4"):F12)</f>
        <v>4208.55</v>
      </c>
      <c r="G14" s="33"/>
      <c r="H14" s="34">
        <f ca="1">MEDIAN(INDIRECT("H4"):H12)</f>
        <v>0.2155054016358251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3445.3357142857144</v>
      </c>
      <c r="E15" s="33">
        <f ca="1">AVERAGE(INDIRECT("E4"):E12)</f>
        <v>3819.0828571428574</v>
      </c>
      <c r="F15" s="33">
        <f ca="1">AVERAGE(INDIRECT("F4"):F12)</f>
        <v>4192.83</v>
      </c>
      <c r="G15" s="33"/>
      <c r="H15" s="34">
        <f ca="1">AVERAGE(INDIRECT("H4"):H12)</f>
        <v>0.21694808636846208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7.565219833194492E-2</v>
      </c>
      <c r="E16" s="34">
        <f ca="1">IFERROR(INDIRECT(ADDRESS(ROW()-2,COLUMN()))/E3-1,"")</f>
        <v>7.7027179112036492E-2</v>
      </c>
      <c r="F16" s="34">
        <f ca="1">IFERROR(INDIRECT(ADDRESS(ROW()-2,COLUMN()))/F3-1,"")</f>
        <v>7.8156102134767425E-2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7.501122155108364E-2</v>
      </c>
      <c r="E17" s="34">
        <f ca="1">IF(E3&gt;=INDIRECT(ADDRESS(ROW()-2,COLUMN())),"At Market",INDIRECT(ADDRESS(ROW()-2,COLUMN()))/E3-1)</f>
        <v>7.4526716882240107E-2</v>
      </c>
      <c r="F17" s="34">
        <f ca="1">IF(F3&gt;=INDIRECT(ADDRESS(ROW()-2,COLUMN())),"At Market",INDIRECT(ADDRESS(ROW()-2,COLUMN()))/F3-1)</f>
        <v>7.4128916066986683E-2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1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MHSA Support Services Supervisor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770</v>
      </c>
      <c r="C3" s="12" t="s">
        <v>19</v>
      </c>
      <c r="D3" s="13">
        <v>4775.33</v>
      </c>
      <c r="E3" s="13">
        <f t="shared" ref="E3:E11" si="0">IF(OR(B3 = "No Comparable Class", B3 = "Data Not Available", B3 = "Not Surveyed"),"",MEDIAN(D3,F3))</f>
        <v>5291.8649999999998</v>
      </c>
      <c r="F3" s="13">
        <v>5808.4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0.21633478733406908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MHSA Support Services Supervisor</v>
      </c>
      <c r="AN4" s="5">
        <f ca="1">E13</f>
        <v>6</v>
      </c>
      <c r="AO4" s="53">
        <f>D3</f>
        <v>4775.33</v>
      </c>
      <c r="AP4" s="53">
        <f>E3</f>
        <v>5291.8649999999998</v>
      </c>
      <c r="AQ4" s="53">
        <f>F3</f>
        <v>5808.4</v>
      </c>
      <c r="AR4" s="53">
        <f ca="1">D14</f>
        <v>5057.92</v>
      </c>
      <c r="AS4" s="53">
        <f ca="1">E14</f>
        <v>5603.1049999999996</v>
      </c>
      <c r="AT4" s="53">
        <f ca="1">F14</f>
        <v>6148.29</v>
      </c>
      <c r="AU4" s="11">
        <f ca="1">D16</f>
        <v>5.9177062108796807E-2</v>
      </c>
      <c r="AV4" s="11">
        <f ca="1">E16</f>
        <v>5.8814803476657129E-2</v>
      </c>
      <c r="AW4" s="11">
        <f ca="1">F16</f>
        <v>5.8516975414916406E-2</v>
      </c>
    </row>
    <row r="5" spans="1:49" ht="18.75" customHeight="1" x14ac:dyDescent="0.45">
      <c r="A5" s="20" t="s">
        <v>22</v>
      </c>
      <c r="B5" s="20" t="s">
        <v>771</v>
      </c>
      <c r="C5" s="20" t="s">
        <v>19</v>
      </c>
      <c r="D5" s="21">
        <v>4619.33</v>
      </c>
      <c r="E5" s="21">
        <f t="shared" si="0"/>
        <v>5117.665</v>
      </c>
      <c r="F5" s="21">
        <v>5616</v>
      </c>
      <c r="G5" s="21" t="str">
        <f t="shared" si="1"/>
        <v/>
      </c>
      <c r="H5" s="22">
        <f t="shared" si="2"/>
        <v>0.21576072720502748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772</v>
      </c>
      <c r="C7" s="20" t="s">
        <v>19</v>
      </c>
      <c r="D7" s="21">
        <v>6008.8</v>
      </c>
      <c r="E7" s="21">
        <f t="shared" si="0"/>
        <v>6656.2749999999996</v>
      </c>
      <c r="F7" s="21">
        <v>7303.75</v>
      </c>
      <c r="G7" s="21" t="str">
        <f t="shared" si="1"/>
        <v/>
      </c>
      <c r="H7" s="22">
        <f t="shared" si="2"/>
        <v>0.21550892025029955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515</v>
      </c>
      <c r="C8" s="20" t="s">
        <v>19</v>
      </c>
      <c r="D8" s="21">
        <v>5286.67</v>
      </c>
      <c r="E8" s="21">
        <f t="shared" si="0"/>
        <v>5856.9349999999995</v>
      </c>
      <c r="F8" s="21">
        <v>6427.2</v>
      </c>
      <c r="G8" s="21" t="str">
        <f t="shared" si="1"/>
        <v/>
      </c>
      <c r="H8" s="22">
        <f t="shared" si="2"/>
        <v>0.21573693837519636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773</v>
      </c>
      <c r="C9" s="20" t="s">
        <v>19</v>
      </c>
      <c r="D9" s="21">
        <v>5473.68</v>
      </c>
      <c r="E9" s="21">
        <f t="shared" si="0"/>
        <v>6077.96</v>
      </c>
      <c r="F9" s="21">
        <v>6682.24</v>
      </c>
      <c r="G9" s="21" t="str">
        <f t="shared" si="1"/>
        <v/>
      </c>
      <c r="H9" s="22">
        <f t="shared" si="2"/>
        <v>0.22079478522675777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774</v>
      </c>
      <c r="C10" s="20" t="s">
        <v>19</v>
      </c>
      <c r="D10" s="21">
        <v>4829.17</v>
      </c>
      <c r="E10" s="21">
        <f t="shared" si="0"/>
        <v>5349.2749999999996</v>
      </c>
      <c r="F10" s="21">
        <v>5869.38</v>
      </c>
      <c r="G10" s="21" t="str">
        <f t="shared" si="1"/>
        <v/>
      </c>
      <c r="H10" s="22">
        <f t="shared" si="2"/>
        <v>0.21540140438211952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774</v>
      </c>
      <c r="C11" s="20" t="s">
        <v>19</v>
      </c>
      <c r="D11" s="21">
        <v>3610</v>
      </c>
      <c r="E11" s="21">
        <f t="shared" si="0"/>
        <v>4242</v>
      </c>
      <c r="F11" s="21">
        <v>4874</v>
      </c>
      <c r="G11" s="21" t="str">
        <f t="shared" si="1"/>
        <v/>
      </c>
      <c r="H11" s="22">
        <f t="shared" si="2"/>
        <v>0.3501385041551246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5057.92</v>
      </c>
      <c r="E14" s="32">
        <f ca="1">MEDIAN(INDIRECT("E4"):E12)</f>
        <v>5603.1049999999996</v>
      </c>
      <c r="F14" s="32">
        <f ca="1">MEDIAN(INDIRECT("F4"):F12)</f>
        <v>6148.29</v>
      </c>
      <c r="G14" s="33"/>
      <c r="H14" s="34">
        <f ca="1">MEDIAN(INDIRECT("H4"):H12)</f>
        <v>0.21574883279011192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4971.2750000000005</v>
      </c>
      <c r="E15" s="33">
        <f ca="1">AVERAGE(INDIRECT("E4"):E12)</f>
        <v>5550.0183333333334</v>
      </c>
      <c r="F15" s="33">
        <f ca="1">AVERAGE(INDIRECT("F4"):F12)</f>
        <v>6128.7616666666681</v>
      </c>
      <c r="G15" s="33"/>
      <c r="H15" s="34">
        <f ca="1">AVERAGE(INDIRECT("H4"):H12)</f>
        <v>0.23889021326575421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5.9177062108796807E-2</v>
      </c>
      <c r="E16" s="34">
        <f ca="1">IFERROR(INDIRECT(ADDRESS(ROW()-2,COLUMN()))/E3-1,"")</f>
        <v>5.8814803476657129E-2</v>
      </c>
      <c r="F16" s="34">
        <f ca="1">IFERROR(INDIRECT(ADDRESS(ROW()-2,COLUMN()))/F3-1,"")</f>
        <v>5.8516975414916406E-2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4.1032766321908776E-2</v>
      </c>
      <c r="E17" s="34">
        <f ca="1">IF(E3&gt;=INDIRECT(ADDRESS(ROW()-2,COLUMN())),"At Market",INDIRECT(ADDRESS(ROW()-2,COLUMN()))/E3-1)</f>
        <v>4.8783053485554451E-2</v>
      </c>
      <c r="F17" s="34">
        <f ca="1">IF(F3&gt;=INDIRECT(ADDRESS(ROW()-2,COLUMN())),"At Market",INDIRECT(ADDRESS(ROW()-2,COLUMN()))/F3-1)</f>
        <v>5.515489061818557E-2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Network Specialist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775</v>
      </c>
      <c r="C3" s="12" t="s">
        <v>19</v>
      </c>
      <c r="D3" s="13">
        <v>5258.93</v>
      </c>
      <c r="E3" s="13">
        <f t="shared" ref="E3:E11" si="0">IF(OR(B3 = "No Comparable Class", B3 = "Data Not Available", B3 = "Not Surveyed"),"",MEDIAN(D3,F3))</f>
        <v>5826.6</v>
      </c>
      <c r="F3" s="13">
        <v>6394.27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0.21588802284875452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776</v>
      </c>
      <c r="C4" s="20" t="s">
        <v>19</v>
      </c>
      <c r="D4" s="21">
        <v>4829.07</v>
      </c>
      <c r="E4" s="21">
        <f t="shared" si="0"/>
        <v>5349.3850000000002</v>
      </c>
      <c r="F4" s="21">
        <v>5869.7</v>
      </c>
      <c r="G4" s="21" t="str">
        <f t="shared" si="1"/>
        <v/>
      </c>
      <c r="H4" s="22">
        <f t="shared" si="2"/>
        <v>0.21549283816552678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Network Specialist II</v>
      </c>
      <c r="AN4" s="5">
        <f ca="1">E13</f>
        <v>8</v>
      </c>
      <c r="AO4" s="53">
        <f>D3</f>
        <v>5258.93</v>
      </c>
      <c r="AP4" s="53">
        <f>E3</f>
        <v>5826.6</v>
      </c>
      <c r="AQ4" s="53">
        <f>F3</f>
        <v>6394.27</v>
      </c>
      <c r="AR4" s="53">
        <f ca="1">D14</f>
        <v>5644.08</v>
      </c>
      <c r="AS4" s="53">
        <f ca="1">E14</f>
        <v>6375.7224999999999</v>
      </c>
      <c r="AT4" s="53">
        <f ca="1">F14</f>
        <v>7002.7649999999994</v>
      </c>
      <c r="AU4" s="11">
        <f ca="1">D16</f>
        <v>7.3237331548432705E-2</v>
      </c>
      <c r="AV4" s="11">
        <f ca="1">E16</f>
        <v>9.4244070298286964E-2</v>
      </c>
      <c r="AW4" s="11">
        <f ca="1">F16</f>
        <v>9.5162543965143565E-2</v>
      </c>
    </row>
    <row r="5" spans="1:49" ht="18.75" customHeight="1" x14ac:dyDescent="0.45">
      <c r="A5" s="20" t="s">
        <v>22</v>
      </c>
      <c r="B5" s="20" t="s">
        <v>777</v>
      </c>
      <c r="C5" s="20" t="s">
        <v>19</v>
      </c>
      <c r="D5" s="21">
        <v>5092.53</v>
      </c>
      <c r="E5" s="21">
        <f t="shared" si="0"/>
        <v>5941.1299999999992</v>
      </c>
      <c r="F5" s="21">
        <v>6789.73</v>
      </c>
      <c r="G5" s="21" t="str">
        <f t="shared" si="1"/>
        <v/>
      </c>
      <c r="H5" s="22">
        <f t="shared" si="2"/>
        <v>0.33327245985787024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778</v>
      </c>
      <c r="C6" s="20" t="s">
        <v>19</v>
      </c>
      <c r="D6" s="21">
        <v>6240.97</v>
      </c>
      <c r="E6" s="21">
        <f t="shared" si="0"/>
        <v>6929.9500000000007</v>
      </c>
      <c r="F6" s="21">
        <v>7618.93</v>
      </c>
      <c r="G6" s="21" t="str">
        <f t="shared" si="1"/>
        <v/>
      </c>
      <c r="H6" s="22">
        <f t="shared" si="2"/>
        <v>0.22079260115014177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779</v>
      </c>
      <c r="C7" s="20" t="s">
        <v>19</v>
      </c>
      <c r="D7" s="21">
        <v>4640.9799999999996</v>
      </c>
      <c r="E7" s="21">
        <f t="shared" si="0"/>
        <v>5141.0550000000003</v>
      </c>
      <c r="F7" s="21">
        <v>5641.13</v>
      </c>
      <c r="G7" s="21" t="str">
        <f t="shared" si="1"/>
        <v/>
      </c>
      <c r="H7" s="22">
        <f t="shared" si="2"/>
        <v>0.2155040530232839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780</v>
      </c>
      <c r="C8" s="20" t="s">
        <v>19</v>
      </c>
      <c r="D8" s="21">
        <v>5829.2</v>
      </c>
      <c r="E8" s="21">
        <f t="shared" si="0"/>
        <v>6457.5349999999999</v>
      </c>
      <c r="F8" s="21">
        <v>7085.87</v>
      </c>
      <c r="G8" s="21" t="str">
        <f t="shared" si="1"/>
        <v/>
      </c>
      <c r="H8" s="22">
        <f t="shared" si="2"/>
        <v>0.21558189803060457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781</v>
      </c>
      <c r="C9" s="20" t="s">
        <v>19</v>
      </c>
      <c r="D9" s="21">
        <v>5668.16</v>
      </c>
      <c r="E9" s="21">
        <f t="shared" si="0"/>
        <v>6293.91</v>
      </c>
      <c r="F9" s="21">
        <v>6919.66</v>
      </c>
      <c r="G9" s="21" t="str">
        <f t="shared" si="1"/>
        <v/>
      </c>
      <c r="H9" s="22">
        <f t="shared" si="2"/>
        <v>0.2207947552644951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782</v>
      </c>
      <c r="C10" s="20" t="s">
        <v>19</v>
      </c>
      <c r="D10" s="21">
        <v>7905.68</v>
      </c>
      <c r="E10" s="21">
        <f t="shared" si="0"/>
        <v>8757.5499999999993</v>
      </c>
      <c r="F10" s="21">
        <v>9609.42</v>
      </c>
      <c r="G10" s="21" t="str">
        <f t="shared" si="1"/>
        <v/>
      </c>
      <c r="H10" s="22">
        <f t="shared" si="2"/>
        <v>0.21550834336831226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712</v>
      </c>
      <c r="C11" s="20" t="s">
        <v>19</v>
      </c>
      <c r="D11" s="21">
        <v>5620</v>
      </c>
      <c r="E11" s="21">
        <f t="shared" si="0"/>
        <v>6603.5</v>
      </c>
      <c r="F11" s="21">
        <v>7587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5644.08</v>
      </c>
      <c r="E14" s="32">
        <f ca="1">MEDIAN(INDIRECT("E4"):E12)</f>
        <v>6375.7224999999999</v>
      </c>
      <c r="F14" s="32">
        <f ca="1">MEDIAN(INDIRECT("F4"):F12)</f>
        <v>7002.7649999999994</v>
      </c>
      <c r="G14" s="33"/>
      <c r="H14" s="34">
        <f ca="1">MEDIAN(INDIRECT("H4"):H12)</f>
        <v>0.21818724959037317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5728.3237499999996</v>
      </c>
      <c r="E15" s="33">
        <f ca="1">AVERAGE(INDIRECT("E4"):E12)</f>
        <v>6434.2518749999999</v>
      </c>
      <c r="F15" s="33">
        <f ca="1">AVERAGE(INDIRECT("F4"):F12)</f>
        <v>7140.18</v>
      </c>
      <c r="G15" s="33"/>
      <c r="H15" s="34">
        <f ca="1">AVERAGE(INDIRECT("H4"):H12)</f>
        <v>0.24836836860752934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7.3237331548432705E-2</v>
      </c>
      <c r="E16" s="34">
        <f ca="1">IFERROR(INDIRECT(ADDRESS(ROW()-2,COLUMN()))/E3-1,"")</f>
        <v>9.4244070298286964E-2</v>
      </c>
      <c r="F16" s="34">
        <f ca="1">IFERROR(INDIRECT(ADDRESS(ROW()-2,COLUMN()))/F3-1,"")</f>
        <v>9.5162543965143565E-2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8.9256512256295384E-2</v>
      </c>
      <c r="E17" s="34">
        <f ca="1">IF(E3&gt;=INDIRECT(ADDRESS(ROW()-2,COLUMN())),"At Market",INDIRECT(ADDRESS(ROW()-2,COLUMN()))/E3-1)</f>
        <v>0.10428927247451325</v>
      </c>
      <c r="F17" s="34">
        <f ca="1">IF(F3&gt;=INDIRECT(ADDRESS(ROW()-2,COLUMN())),"At Market",INDIRECT(ADDRESS(ROW()-2,COLUMN()))/F3-1)</f>
        <v>0.11665287828008508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2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Network Specialist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783</v>
      </c>
      <c r="C3" s="12" t="s">
        <v>19</v>
      </c>
      <c r="D3" s="13">
        <v>6914.27</v>
      </c>
      <c r="E3" s="13">
        <f t="shared" ref="E3:E11" si="0">IF(OR(B3 = "No Comparable Class", B3 = "Data Not Available", B3 = "Not Surveyed"),"",MEDIAN(D3,F3))</f>
        <v>7657.87</v>
      </c>
      <c r="F3" s="13">
        <v>8401.4699999999993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0.2150913979349951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784</v>
      </c>
      <c r="C4" s="20" t="s">
        <v>19</v>
      </c>
      <c r="D4" s="21">
        <v>6097.87</v>
      </c>
      <c r="E4" s="21">
        <f t="shared" si="0"/>
        <v>6754.7999999999993</v>
      </c>
      <c r="F4" s="21">
        <v>7411.73</v>
      </c>
      <c r="G4" s="21" t="str">
        <f t="shared" si="1"/>
        <v/>
      </c>
      <c r="H4" s="22">
        <f t="shared" si="2"/>
        <v>0.21546212037973911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Network Specialist Manager</v>
      </c>
      <c r="AN4" s="5">
        <f ca="1">E13</f>
        <v>7</v>
      </c>
      <c r="AO4" s="53">
        <f>D3</f>
        <v>6914.27</v>
      </c>
      <c r="AP4" s="53">
        <f>E3</f>
        <v>7657.87</v>
      </c>
      <c r="AQ4" s="53">
        <f>F3</f>
        <v>8401.4699999999993</v>
      </c>
      <c r="AR4" s="53">
        <f ca="1">D14</f>
        <v>7776</v>
      </c>
      <c r="AS4" s="53">
        <f ca="1">E14</f>
        <v>9137</v>
      </c>
      <c r="AT4" s="53">
        <f ca="1">F14</f>
        <v>10680.8</v>
      </c>
      <c r="AU4" s="11">
        <f ca="1">D16</f>
        <v>0.12463065515231531</v>
      </c>
      <c r="AV4" s="11">
        <f ca="1">E16</f>
        <v>0.19315162048977075</v>
      </c>
      <c r="AW4" s="11">
        <f ca="1">F16</f>
        <v>0.27130133179074623</v>
      </c>
    </row>
    <row r="5" spans="1:49" ht="18.75" customHeight="1" x14ac:dyDescent="0.45">
      <c r="A5" s="20" t="s">
        <v>22</v>
      </c>
      <c r="B5" s="20" t="s">
        <v>785</v>
      </c>
      <c r="C5" s="20" t="s">
        <v>19</v>
      </c>
      <c r="D5" s="21">
        <v>6666.4</v>
      </c>
      <c r="E5" s="21">
        <f t="shared" si="0"/>
        <v>7384</v>
      </c>
      <c r="F5" s="21">
        <v>8101.6</v>
      </c>
      <c r="G5" s="21" t="str">
        <f t="shared" si="1"/>
        <v/>
      </c>
      <c r="H5" s="22">
        <f t="shared" si="2"/>
        <v>0.21528861154446188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786</v>
      </c>
      <c r="C6" s="20" t="s">
        <v>19</v>
      </c>
      <c r="D6" s="21">
        <v>9421.33</v>
      </c>
      <c r="E6" s="21">
        <f t="shared" si="0"/>
        <v>10461.42</v>
      </c>
      <c r="F6" s="21">
        <v>11501.51</v>
      </c>
      <c r="G6" s="21" t="str">
        <f t="shared" si="1"/>
        <v/>
      </c>
      <c r="H6" s="22">
        <f t="shared" si="2"/>
        <v>0.22079472855743298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787</v>
      </c>
      <c r="C7" s="20" t="s">
        <v>19</v>
      </c>
      <c r="D7" s="21">
        <v>9237.2999999999993</v>
      </c>
      <c r="E7" s="21">
        <f t="shared" si="0"/>
        <v>10232.654999999999</v>
      </c>
      <c r="F7" s="21">
        <v>11228.01</v>
      </c>
      <c r="G7" s="21" t="str">
        <f t="shared" si="1"/>
        <v/>
      </c>
      <c r="H7" s="22">
        <f t="shared" si="2"/>
        <v>0.21550777824689038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426</v>
      </c>
      <c r="C8" s="20" t="s">
        <v>19</v>
      </c>
      <c r="D8" s="21">
        <v>7120.53</v>
      </c>
      <c r="E8" s="21">
        <f t="shared" si="0"/>
        <v>8900.6649999999991</v>
      </c>
      <c r="F8" s="21">
        <v>10680.8</v>
      </c>
      <c r="G8" s="21" t="str">
        <f t="shared" si="1"/>
        <v/>
      </c>
      <c r="H8" s="22">
        <f t="shared" si="2"/>
        <v>0.50000070219492088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788</v>
      </c>
      <c r="C10" s="20" t="s">
        <v>19</v>
      </c>
      <c r="D10" s="21">
        <v>9583.08</v>
      </c>
      <c r="E10" s="21">
        <f t="shared" si="0"/>
        <v>10615.755000000001</v>
      </c>
      <c r="F10" s="21">
        <v>11648.43</v>
      </c>
      <c r="G10" s="21" t="str">
        <f t="shared" si="1"/>
        <v/>
      </c>
      <c r="H10" s="22">
        <f t="shared" si="2"/>
        <v>0.2155204798457282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788</v>
      </c>
      <c r="C11" s="20" t="s">
        <v>19</v>
      </c>
      <c r="D11" s="21">
        <v>7776</v>
      </c>
      <c r="E11" s="21">
        <f t="shared" si="0"/>
        <v>9137</v>
      </c>
      <c r="F11" s="21">
        <v>10498</v>
      </c>
      <c r="G11" s="21" t="str">
        <f t="shared" si="1"/>
        <v/>
      </c>
      <c r="H11" s="22">
        <f t="shared" si="2"/>
        <v>0.35005144032921809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7776</v>
      </c>
      <c r="E14" s="32">
        <f ca="1">MEDIAN(INDIRECT("E4"):E12)</f>
        <v>9137</v>
      </c>
      <c r="F14" s="32">
        <f ca="1">MEDIAN(INDIRECT("F4"):F12)</f>
        <v>10680.8</v>
      </c>
      <c r="G14" s="33"/>
      <c r="H14" s="34">
        <f ca="1">MEDIAN(INDIRECT("H4"):H12)</f>
        <v>0.2155204798457282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7986.0728571428572</v>
      </c>
      <c r="E15" s="33">
        <f ca="1">AVERAGE(INDIRECT("E4"):E12)</f>
        <v>9069.4707142857133</v>
      </c>
      <c r="F15" s="33">
        <f ca="1">AVERAGE(INDIRECT("F4"):F12)</f>
        <v>10152.868571428569</v>
      </c>
      <c r="G15" s="33"/>
      <c r="H15" s="34">
        <f ca="1">AVERAGE(INDIRECT("H4"):H12)</f>
        <v>0.27608940872834165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0.12463065515231531</v>
      </c>
      <c r="E16" s="34">
        <f ca="1">IFERROR(INDIRECT(ADDRESS(ROW()-2,COLUMN()))/E3-1,"")</f>
        <v>0.19315162048977075</v>
      </c>
      <c r="F16" s="34">
        <f ca="1">IFERROR(INDIRECT(ADDRESS(ROW()-2,COLUMN()))/F3-1,"")</f>
        <v>0.27130133179074623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0.15501316221999661</v>
      </c>
      <c r="E17" s="34">
        <f ca="1">IF(E3&gt;=INDIRECT(ADDRESS(ROW()-2,COLUMN())),"At Market",INDIRECT(ADDRESS(ROW()-2,COLUMN()))/E3-1)</f>
        <v>0.18433333476354563</v>
      </c>
      <c r="F17" s="34">
        <f ca="1">IF(F3&gt;=INDIRECT(ADDRESS(ROW()-2,COLUMN())),"At Market",INDIRECT(ADDRESS(ROW()-2,COLUMN()))/F3-1)</f>
        <v>0.20846334884592466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7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Occupational Health Therapist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789</v>
      </c>
      <c r="C3" s="12" t="s">
        <v>19</v>
      </c>
      <c r="D3" s="13">
        <v>9290.67</v>
      </c>
      <c r="E3" s="13">
        <f t="shared" ref="E3:E11" si="0">IF(OR(B3 = "No Comparable Class", B3 = "Data Not Available", B3 = "Not Surveyed"),"",MEDIAN(D3,F3))</f>
        <v>10289.07</v>
      </c>
      <c r="F3" s="13">
        <v>11287.47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0.2149252960227841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790</v>
      </c>
      <c r="C4" s="20" t="s">
        <v>19</v>
      </c>
      <c r="D4" s="21">
        <v>5954</v>
      </c>
      <c r="E4" s="21">
        <f t="shared" si="0"/>
        <v>6595.335</v>
      </c>
      <c r="F4" s="21">
        <v>7236.67</v>
      </c>
      <c r="G4" s="21" t="str">
        <f t="shared" si="1"/>
        <v/>
      </c>
      <c r="H4" s="22">
        <f t="shared" si="2"/>
        <v>0.21542996305005047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Occupational Health Therapist II</v>
      </c>
      <c r="AN4" s="5">
        <f ca="1">E13</f>
        <v>6</v>
      </c>
      <c r="AO4" s="53">
        <f>D3</f>
        <v>9290.67</v>
      </c>
      <c r="AP4" s="53">
        <f>E3</f>
        <v>10289.07</v>
      </c>
      <c r="AQ4" s="53">
        <f>F3</f>
        <v>11287.47</v>
      </c>
      <c r="AR4" s="53">
        <f ca="1">D14</f>
        <v>7130.57</v>
      </c>
      <c r="AS4" s="53">
        <f ca="1">E14</f>
        <v>8219.7900000000009</v>
      </c>
      <c r="AT4" s="53">
        <f ca="1">F14</f>
        <v>9028.2099999999991</v>
      </c>
      <c r="AU4" s="11">
        <f ca="1">D16</f>
        <v>-0.23250206928025652</v>
      </c>
      <c r="AV4" s="11">
        <f ca="1">E16</f>
        <v>-0.20111438643142665</v>
      </c>
      <c r="AW4" s="11">
        <f ca="1">F16</f>
        <v>-0.20015645667275306</v>
      </c>
    </row>
    <row r="5" spans="1:49" ht="18.75" customHeight="1" x14ac:dyDescent="0.45">
      <c r="A5" s="20" t="s">
        <v>22</v>
      </c>
      <c r="B5" s="20" t="s">
        <v>791</v>
      </c>
      <c r="C5" s="20" t="s">
        <v>19</v>
      </c>
      <c r="D5" s="21">
        <v>7682.13</v>
      </c>
      <c r="E5" s="21">
        <f t="shared" si="0"/>
        <v>8510.6650000000009</v>
      </c>
      <c r="F5" s="21">
        <v>9339.2000000000007</v>
      </c>
      <c r="G5" s="21" t="str">
        <f t="shared" si="1"/>
        <v/>
      </c>
      <c r="H5" s="22">
        <f t="shared" si="2"/>
        <v>0.21570449862212704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792</v>
      </c>
      <c r="C6" s="20" t="s">
        <v>19</v>
      </c>
      <c r="D6" s="21">
        <v>7140.61</v>
      </c>
      <c r="E6" s="21">
        <f t="shared" si="0"/>
        <v>7928.9149999999991</v>
      </c>
      <c r="F6" s="21">
        <v>8717.2199999999993</v>
      </c>
      <c r="G6" s="21" t="str">
        <f t="shared" si="1"/>
        <v/>
      </c>
      <c r="H6" s="22">
        <f t="shared" si="2"/>
        <v>0.2207948620636051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793</v>
      </c>
      <c r="C7" s="20" t="s">
        <v>19</v>
      </c>
      <c r="D7" s="21">
        <v>6993.13</v>
      </c>
      <c r="E7" s="21">
        <f t="shared" si="0"/>
        <v>7746.6650000000009</v>
      </c>
      <c r="F7" s="21">
        <v>8500.2000000000007</v>
      </c>
      <c r="G7" s="21" t="str">
        <f t="shared" si="1"/>
        <v/>
      </c>
      <c r="H7" s="22">
        <f t="shared" si="2"/>
        <v>0.21550721922801386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794</v>
      </c>
      <c r="C8" s="20" t="s">
        <v>19</v>
      </c>
      <c r="D8" s="21">
        <v>7120.53</v>
      </c>
      <c r="E8" s="21">
        <f t="shared" si="0"/>
        <v>8900.6649999999991</v>
      </c>
      <c r="F8" s="21">
        <v>10680.8</v>
      </c>
      <c r="G8" s="21" t="str">
        <f t="shared" si="1"/>
        <v/>
      </c>
      <c r="H8" s="22">
        <f t="shared" si="2"/>
        <v>0.50000070219492088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790</v>
      </c>
      <c r="C10" s="20" t="s">
        <v>19</v>
      </c>
      <c r="D10" s="21">
        <v>9437.2199999999993</v>
      </c>
      <c r="E10" s="21">
        <f t="shared" si="0"/>
        <v>10454.115</v>
      </c>
      <c r="F10" s="21">
        <v>11471.01</v>
      </c>
      <c r="G10" s="21" t="str">
        <f t="shared" si="1"/>
        <v/>
      </c>
      <c r="H10" s="22">
        <f t="shared" si="2"/>
        <v>0.21550732101190828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7130.57</v>
      </c>
      <c r="E14" s="32">
        <f ca="1">MEDIAN(INDIRECT("E4"):E12)</f>
        <v>8219.7900000000009</v>
      </c>
      <c r="F14" s="32">
        <f ca="1">MEDIAN(INDIRECT("F4"):F12)</f>
        <v>9028.2099999999991</v>
      </c>
      <c r="G14" s="33"/>
      <c r="H14" s="34">
        <f ca="1">MEDIAN(INDIRECT("H4"):H12)</f>
        <v>0.21560590981701766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7387.9366666666674</v>
      </c>
      <c r="E15" s="33">
        <f ca="1">AVERAGE(INDIRECT("E4"):E12)</f>
        <v>8356.06</v>
      </c>
      <c r="F15" s="33">
        <f ca="1">AVERAGE(INDIRECT("F4"):F12)</f>
        <v>9324.1833333333361</v>
      </c>
      <c r="G15" s="33"/>
      <c r="H15" s="34">
        <f ca="1">AVERAGE(INDIRECT("H4"):H12)</f>
        <v>0.26382409436177096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-0.23250206928025652</v>
      </c>
      <c r="E16" s="34">
        <f ca="1">IFERROR(INDIRECT(ADDRESS(ROW()-2,COLUMN()))/E3-1,"")</f>
        <v>-0.20111438643142665</v>
      </c>
      <c r="F16" s="34">
        <f ca="1">IFERROR(INDIRECT(ADDRESS(ROW()-2,COLUMN()))/F3-1,"")</f>
        <v>-0.20015645667275306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Office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795</v>
      </c>
      <c r="C3" s="12" t="s">
        <v>19</v>
      </c>
      <c r="D3" s="13">
        <v>3534.27</v>
      </c>
      <c r="E3" s="13">
        <f t="shared" ref="E3:E11" si="0">IF(OR(B3 = "No Comparable Class", B3 = "Data Not Available", B3 = "Not Surveyed"),"",MEDIAN(D3,F3))</f>
        <v>3915.6000000000004</v>
      </c>
      <c r="F3" s="13">
        <v>4296.93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0.21578996511302195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70</v>
      </c>
      <c r="C4" s="20" t="s">
        <v>19</v>
      </c>
      <c r="D4" s="21">
        <v>4165.2</v>
      </c>
      <c r="E4" s="21">
        <f t="shared" si="0"/>
        <v>4614.1350000000002</v>
      </c>
      <c r="F4" s="21">
        <v>5063.07</v>
      </c>
      <c r="G4" s="21" t="str">
        <f t="shared" si="1"/>
        <v/>
      </c>
      <c r="H4" s="22">
        <f t="shared" si="2"/>
        <v>0.21556467876692587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Office Technician II</v>
      </c>
      <c r="AN4" s="5">
        <f ca="1">E13</f>
        <v>8</v>
      </c>
      <c r="AO4" s="53">
        <f>D3</f>
        <v>3534.27</v>
      </c>
      <c r="AP4" s="53">
        <f>E3</f>
        <v>3915.6000000000004</v>
      </c>
      <c r="AQ4" s="53">
        <f>F3</f>
        <v>4296.93</v>
      </c>
      <c r="AR4" s="53">
        <f ca="1">D14</f>
        <v>3529.7249999999999</v>
      </c>
      <c r="AS4" s="53">
        <f ca="1">E14</f>
        <v>3914.625</v>
      </c>
      <c r="AT4" s="53">
        <f ca="1">F14</f>
        <v>4299.5249999999996</v>
      </c>
      <c r="AU4" s="11">
        <f ca="1">D16</f>
        <v>-1.285979848738239E-3</v>
      </c>
      <c r="AV4" s="11">
        <f ca="1">E16</f>
        <v>-2.4900398406380031E-4</v>
      </c>
      <c r="AW4" s="11">
        <f ca="1">F16</f>
        <v>6.0391954255689662E-4</v>
      </c>
    </row>
    <row r="5" spans="1:49" ht="18.75" customHeight="1" x14ac:dyDescent="0.45">
      <c r="A5" s="20" t="s">
        <v>22</v>
      </c>
      <c r="B5" s="20" t="s">
        <v>796</v>
      </c>
      <c r="C5" s="20" t="s">
        <v>19</v>
      </c>
      <c r="D5" s="21">
        <v>2879.07</v>
      </c>
      <c r="E5" s="21">
        <f t="shared" si="0"/>
        <v>3189.335</v>
      </c>
      <c r="F5" s="21">
        <v>3499.6</v>
      </c>
      <c r="G5" s="21" t="str">
        <f t="shared" si="1"/>
        <v/>
      </c>
      <c r="H5" s="22">
        <f t="shared" si="2"/>
        <v>0.21553140423817396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797</v>
      </c>
      <c r="C6" s="20" t="s">
        <v>19</v>
      </c>
      <c r="D6" s="21">
        <v>3447.39</v>
      </c>
      <c r="E6" s="21">
        <f t="shared" si="0"/>
        <v>3827.9700000000003</v>
      </c>
      <c r="F6" s="21">
        <v>4208.55</v>
      </c>
      <c r="G6" s="21" t="str">
        <f t="shared" si="1"/>
        <v/>
      </c>
      <c r="H6" s="22">
        <f t="shared" si="2"/>
        <v>0.22079312175297838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798</v>
      </c>
      <c r="C7" s="20" t="s">
        <v>19</v>
      </c>
      <c r="D7" s="21">
        <v>3235.64</v>
      </c>
      <c r="E7" s="21">
        <f t="shared" si="0"/>
        <v>3584.3</v>
      </c>
      <c r="F7" s="21">
        <v>3932.96</v>
      </c>
      <c r="G7" s="21" t="str">
        <f t="shared" si="1"/>
        <v/>
      </c>
      <c r="H7" s="22">
        <f t="shared" si="2"/>
        <v>0.21551223251041529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799</v>
      </c>
      <c r="C8" s="20" t="s">
        <v>19</v>
      </c>
      <c r="D8" s="21">
        <v>3771.73</v>
      </c>
      <c r="E8" s="21">
        <f t="shared" si="0"/>
        <v>4178.2</v>
      </c>
      <c r="F8" s="21">
        <v>4584.67</v>
      </c>
      <c r="G8" s="21" t="str">
        <f t="shared" si="1"/>
        <v/>
      </c>
      <c r="H8" s="22">
        <f t="shared" si="2"/>
        <v>0.21553504625198516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70</v>
      </c>
      <c r="C9" s="20" t="s">
        <v>19</v>
      </c>
      <c r="D9" s="21">
        <v>3636.33</v>
      </c>
      <c r="E9" s="21">
        <f t="shared" si="0"/>
        <v>4037.77</v>
      </c>
      <c r="F9" s="21">
        <v>4439.21</v>
      </c>
      <c r="G9" s="21" t="str">
        <f t="shared" si="1"/>
        <v/>
      </c>
      <c r="H9" s="22">
        <f t="shared" si="2"/>
        <v>0.22079404234489175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800</v>
      </c>
      <c r="C10" s="20" t="s">
        <v>19</v>
      </c>
      <c r="D10" s="21">
        <v>3612.06</v>
      </c>
      <c r="E10" s="21">
        <f t="shared" si="0"/>
        <v>4001.2799999999997</v>
      </c>
      <c r="F10" s="21">
        <v>4390.5</v>
      </c>
      <c r="G10" s="21" t="str">
        <f t="shared" si="1"/>
        <v/>
      </c>
      <c r="H10" s="22">
        <f t="shared" si="2"/>
        <v>0.21551137024301914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801</v>
      </c>
      <c r="C11" s="20" t="s">
        <v>19</v>
      </c>
      <c r="D11" s="21">
        <v>2934</v>
      </c>
      <c r="E11" s="21">
        <f t="shared" si="0"/>
        <v>3447.5</v>
      </c>
      <c r="F11" s="21">
        <v>3961</v>
      </c>
      <c r="G11" s="21" t="str">
        <f t="shared" si="1"/>
        <v/>
      </c>
      <c r="H11" s="22">
        <f t="shared" si="2"/>
        <v>0.35003408316291762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3529.7249999999999</v>
      </c>
      <c r="E14" s="32">
        <f ca="1">MEDIAN(INDIRECT("E4"):E12)</f>
        <v>3914.625</v>
      </c>
      <c r="F14" s="32">
        <f ca="1">MEDIAN(INDIRECT("F4"):F12)</f>
        <v>4299.5249999999996</v>
      </c>
      <c r="G14" s="33"/>
      <c r="H14" s="34">
        <f ca="1">MEDIAN(INDIRECT("H4"):H12)</f>
        <v>0.21554986250945551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3460.1775000000002</v>
      </c>
      <c r="E15" s="33">
        <f ca="1">AVERAGE(INDIRECT("E4"):E12)</f>
        <v>3860.0612500000002</v>
      </c>
      <c r="F15" s="33">
        <f ca="1">AVERAGE(INDIRECT("F4"):F12)</f>
        <v>4259.9449999999997</v>
      </c>
      <c r="G15" s="33"/>
      <c r="H15" s="34">
        <f ca="1">AVERAGE(INDIRECT("H4"):H12)</f>
        <v>0.2336594974089134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-1.285979848738239E-3</v>
      </c>
      <c r="E16" s="34">
        <f ca="1">IFERROR(INDIRECT(ADDRESS(ROW()-2,COLUMN()))/E3-1,"")</f>
        <v>-2.4900398406380031E-4</v>
      </c>
      <c r="F16" s="34">
        <f ca="1">IFERROR(INDIRECT(ADDRESS(ROW()-2,COLUMN()))/F3-1,"")</f>
        <v>6.0391954255689662E-4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8" workbookViewId="0"/>
  </sheetViews>
  <sheetFormatPr defaultColWidth="9.1796875" defaultRowHeight="13" x14ac:dyDescent="0.3"/>
  <cols>
    <col min="1" max="1" width="51" style="5" bestFit="1" customWidth="1"/>
    <col min="2" max="2" width="58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Animal Services Officer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130</v>
      </c>
      <c r="C3" s="12" t="s">
        <v>19</v>
      </c>
      <c r="D3" s="13">
        <v>3428.53</v>
      </c>
      <c r="E3" s="13">
        <f t="shared" ref="E3:E11" si="0">IF(OR(B3 = "No Comparable Class", B3 = "Data Not Available", B3 = "Not Surveyed"),"",MEDIAN(D3,F3))</f>
        <v>3796.8649999999998</v>
      </c>
      <c r="F3" s="13">
        <v>4165.2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0.21486467961487854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131</v>
      </c>
      <c r="C4" s="20" t="s">
        <v>19</v>
      </c>
      <c r="D4" s="21">
        <v>3419.87</v>
      </c>
      <c r="E4" s="21">
        <f t="shared" si="0"/>
        <v>3788.2</v>
      </c>
      <c r="F4" s="21">
        <v>4156.53</v>
      </c>
      <c r="G4" s="21" t="str">
        <f t="shared" si="1"/>
        <v/>
      </c>
      <c r="H4" s="22">
        <f t="shared" si="2"/>
        <v>0.21540584876033297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Animal Services Officer II</v>
      </c>
      <c r="AN4" s="5">
        <f ca="1">E13</f>
        <v>8</v>
      </c>
      <c r="AO4" s="53">
        <f>D3</f>
        <v>3428.53</v>
      </c>
      <c r="AP4" s="53">
        <f>E3</f>
        <v>3796.8649999999998</v>
      </c>
      <c r="AQ4" s="53">
        <f>F3</f>
        <v>4165.2</v>
      </c>
      <c r="AR4" s="53">
        <f ca="1">D14</f>
        <v>3606.54</v>
      </c>
      <c r="AS4" s="53">
        <f ca="1">E14</f>
        <v>3995.5349999999999</v>
      </c>
      <c r="AT4" s="53">
        <f ca="1">F14</f>
        <v>4384.5300000000007</v>
      </c>
      <c r="AU4" s="11">
        <f ca="1">D16</f>
        <v>5.1920210702545821E-2</v>
      </c>
      <c r="AV4" s="11">
        <f ca="1">E16</f>
        <v>5.2324746863530835E-2</v>
      </c>
      <c r="AW4" s="11">
        <f ca="1">F16</f>
        <v>5.2657735522904314E-2</v>
      </c>
    </row>
    <row r="5" spans="1:49" ht="18.75" customHeight="1" x14ac:dyDescent="0.45">
      <c r="A5" s="20" t="s">
        <v>22</v>
      </c>
      <c r="B5" s="20" t="s">
        <v>130</v>
      </c>
      <c r="C5" s="20" t="s">
        <v>19</v>
      </c>
      <c r="D5" s="21">
        <v>3730.13</v>
      </c>
      <c r="E5" s="21">
        <f t="shared" si="0"/>
        <v>4132.2649999999994</v>
      </c>
      <c r="F5" s="21">
        <v>4534.3999999999996</v>
      </c>
      <c r="G5" s="21" t="str">
        <f t="shared" si="1"/>
        <v/>
      </c>
      <c r="H5" s="22">
        <f t="shared" si="2"/>
        <v>0.21561446920080529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131</v>
      </c>
      <c r="C6" s="20" t="s">
        <v>19</v>
      </c>
      <c r="D6" s="21">
        <v>3828.05</v>
      </c>
      <c r="E6" s="21">
        <f t="shared" si="0"/>
        <v>4250.6550000000007</v>
      </c>
      <c r="F6" s="21">
        <v>4673.26</v>
      </c>
      <c r="G6" s="21" t="str">
        <f t="shared" si="1"/>
        <v/>
      </c>
      <c r="H6" s="22">
        <f t="shared" si="2"/>
        <v>0.220793876777994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132</v>
      </c>
      <c r="C7" s="20" t="s">
        <v>19</v>
      </c>
      <c r="D7" s="21">
        <v>3689.21</v>
      </c>
      <c r="E7" s="21">
        <f t="shared" si="0"/>
        <v>4086.7350000000001</v>
      </c>
      <c r="F7" s="21">
        <v>4484.26</v>
      </c>
      <c r="G7" s="21" t="str">
        <f t="shared" si="1"/>
        <v/>
      </c>
      <c r="H7" s="22">
        <f t="shared" si="2"/>
        <v>0.21550684292843192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130</v>
      </c>
      <c r="C8" s="20" t="s">
        <v>19</v>
      </c>
      <c r="D8" s="21">
        <v>3523.87</v>
      </c>
      <c r="E8" s="21">
        <f t="shared" si="0"/>
        <v>3904.335</v>
      </c>
      <c r="F8" s="21">
        <v>4284.8</v>
      </c>
      <c r="G8" s="21" t="str">
        <f t="shared" si="1"/>
        <v/>
      </c>
      <c r="H8" s="22">
        <f t="shared" si="2"/>
        <v>0.21593588866785685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131</v>
      </c>
      <c r="C9" s="20" t="s">
        <v>19</v>
      </c>
      <c r="D9" s="21">
        <v>3391.08</v>
      </c>
      <c r="E9" s="21">
        <f t="shared" si="0"/>
        <v>3765.4450000000002</v>
      </c>
      <c r="F9" s="21">
        <v>4139.8100000000004</v>
      </c>
      <c r="G9" s="21" t="str">
        <f t="shared" si="1"/>
        <v/>
      </c>
      <c r="H9" s="22">
        <f t="shared" si="2"/>
        <v>0.22079396534437423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130</v>
      </c>
      <c r="C10" s="20" t="s">
        <v>19</v>
      </c>
      <c r="D10" s="21">
        <v>3863.44</v>
      </c>
      <c r="E10" s="21">
        <f t="shared" si="0"/>
        <v>4280.2150000000001</v>
      </c>
      <c r="F10" s="21">
        <v>4696.99</v>
      </c>
      <c r="G10" s="21" t="str">
        <f t="shared" si="1"/>
        <v/>
      </c>
      <c r="H10" s="22">
        <f t="shared" si="2"/>
        <v>0.21575331828629407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133</v>
      </c>
      <c r="C11" s="20" t="s">
        <v>19</v>
      </c>
      <c r="D11" s="21">
        <v>3114</v>
      </c>
      <c r="E11" s="21">
        <f t="shared" si="0"/>
        <v>3659</v>
      </c>
      <c r="F11" s="21">
        <v>4204</v>
      </c>
      <c r="G11" s="21" t="str">
        <f t="shared" si="1"/>
        <v/>
      </c>
      <c r="H11" s="22">
        <f t="shared" si="2"/>
        <v>0.35003211303789339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3606.54</v>
      </c>
      <c r="E14" s="32">
        <f ca="1">MEDIAN(INDIRECT("E4"):E12)</f>
        <v>3995.5349999999999</v>
      </c>
      <c r="F14" s="32">
        <f ca="1">MEDIAN(INDIRECT("F4"):F12)</f>
        <v>4384.5300000000007</v>
      </c>
      <c r="G14" s="33"/>
      <c r="H14" s="34">
        <f ca="1">MEDIAN(INDIRECT("H4"):H12)</f>
        <v>0.21584460347707546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3569.9562499999997</v>
      </c>
      <c r="E15" s="33">
        <f ca="1">AVERAGE(INDIRECT("E4"):E12)</f>
        <v>3983.3562499999998</v>
      </c>
      <c r="F15" s="33">
        <f ca="1">AVERAGE(INDIRECT("F4"):F12)</f>
        <v>4396.7562500000004</v>
      </c>
      <c r="G15" s="33"/>
      <c r="H15" s="34">
        <f ca="1">AVERAGE(INDIRECT("H4"):H12)</f>
        <v>0.23372954037549784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5.1920210702545821E-2</v>
      </c>
      <c r="E16" s="34">
        <f ca="1">IFERROR(INDIRECT(ADDRESS(ROW()-2,COLUMN()))/E3-1,"")</f>
        <v>5.2324746863530835E-2</v>
      </c>
      <c r="F16" s="34">
        <f ca="1">IFERROR(INDIRECT(ADDRESS(ROW()-2,COLUMN()))/F3-1,"")</f>
        <v>5.2657735522904314E-2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4.1249821352007832E-2</v>
      </c>
      <c r="E17" s="34">
        <f ca="1">IF(E3&gt;=INDIRECT(ADDRESS(ROW()-2,COLUMN())),"At Market",INDIRECT(ADDRESS(ROW()-2,COLUMN()))/E3-1)</f>
        <v>4.9117166399121448E-2</v>
      </c>
      <c r="F17" s="34">
        <f ca="1">IF(F3&gt;=INDIRECT(ADDRESS(ROW()-2,COLUMN())),"At Market",INDIRECT(ADDRESS(ROW()-2,COLUMN()))/F3-1)</f>
        <v>5.5593068760203757E-2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Paralegal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802</v>
      </c>
      <c r="C3" s="12" t="s">
        <v>19</v>
      </c>
      <c r="D3" s="13">
        <v>3861.87</v>
      </c>
      <c r="E3" s="13">
        <f t="shared" ref="E3:E11" si="0">IF(OR(B3 = "No Comparable Class", B3 = "Data Not Available", B3 = "Not Surveyed"),"",MEDIAN(D3,F3))</f>
        <v>4282.2</v>
      </c>
      <c r="F3" s="13">
        <v>4702.53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0.21768210737285298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803</v>
      </c>
      <c r="C4" s="20" t="s">
        <v>19</v>
      </c>
      <c r="D4" s="21">
        <v>5210.3999999999996</v>
      </c>
      <c r="E4" s="21">
        <f t="shared" si="0"/>
        <v>5772</v>
      </c>
      <c r="F4" s="21">
        <v>6333.6</v>
      </c>
      <c r="G4" s="21" t="str">
        <f t="shared" si="1"/>
        <v/>
      </c>
      <c r="H4" s="22">
        <f t="shared" si="2"/>
        <v>0.21556886227544925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Paralegal</v>
      </c>
      <c r="AN4" s="5">
        <f ca="1">E13</f>
        <v>8</v>
      </c>
      <c r="AO4" s="53">
        <f>D3</f>
        <v>3861.87</v>
      </c>
      <c r="AP4" s="53">
        <f>E3</f>
        <v>4282.2</v>
      </c>
      <c r="AQ4" s="53">
        <f>F3</f>
        <v>4702.53</v>
      </c>
      <c r="AR4" s="53">
        <f ca="1">D14</f>
        <v>4246.2449999999999</v>
      </c>
      <c r="AS4" s="53">
        <f ca="1">E14</f>
        <v>4703.7275</v>
      </c>
      <c r="AT4" s="53">
        <f ca="1">F14</f>
        <v>5161.21</v>
      </c>
      <c r="AU4" s="11">
        <f ca="1">D16</f>
        <v>9.953079725625158E-2</v>
      </c>
      <c r="AV4" s="11">
        <f ca="1">E16</f>
        <v>9.8437135117463104E-2</v>
      </c>
      <c r="AW4" s="11">
        <f ca="1">F16</f>
        <v>9.7538984333964907E-2</v>
      </c>
    </row>
    <row r="5" spans="1:49" ht="18.75" customHeight="1" x14ac:dyDescent="0.45">
      <c r="A5" s="20" t="s">
        <v>22</v>
      </c>
      <c r="B5" s="20" t="s">
        <v>804</v>
      </c>
      <c r="C5" s="20" t="s">
        <v>19</v>
      </c>
      <c r="D5" s="21">
        <v>4264</v>
      </c>
      <c r="E5" s="21">
        <f t="shared" si="0"/>
        <v>4723.335</v>
      </c>
      <c r="F5" s="21">
        <v>5182.67</v>
      </c>
      <c r="G5" s="21" t="str">
        <f t="shared" si="1"/>
        <v/>
      </c>
      <c r="H5" s="22">
        <f t="shared" si="2"/>
        <v>0.21544793621013136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805</v>
      </c>
      <c r="C6" s="20" t="s">
        <v>19</v>
      </c>
      <c r="D6" s="21">
        <v>3975.79</v>
      </c>
      <c r="E6" s="21">
        <f t="shared" si="0"/>
        <v>4414.71</v>
      </c>
      <c r="F6" s="21">
        <v>4853.63</v>
      </c>
      <c r="G6" s="21" t="str">
        <f t="shared" si="1"/>
        <v/>
      </c>
      <c r="H6" s="22">
        <f t="shared" si="2"/>
        <v>0.22079637002960428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804</v>
      </c>
      <c r="C7" s="20" t="s">
        <v>19</v>
      </c>
      <c r="D7" s="21">
        <v>4228.49</v>
      </c>
      <c r="E7" s="21">
        <f t="shared" si="0"/>
        <v>4684.12</v>
      </c>
      <c r="F7" s="21">
        <v>5139.75</v>
      </c>
      <c r="G7" s="21" t="str">
        <f t="shared" si="1"/>
        <v/>
      </c>
      <c r="H7" s="22">
        <f t="shared" si="2"/>
        <v>0.21550482559968231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804</v>
      </c>
      <c r="C8" s="20" t="s">
        <v>19</v>
      </c>
      <c r="D8" s="21">
        <v>4423.47</v>
      </c>
      <c r="E8" s="21">
        <f t="shared" si="0"/>
        <v>4901</v>
      </c>
      <c r="F8" s="21">
        <v>5378.53</v>
      </c>
      <c r="G8" s="21" t="str">
        <f t="shared" si="1"/>
        <v/>
      </c>
      <c r="H8" s="22">
        <f t="shared" si="2"/>
        <v>0.215907421097012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806</v>
      </c>
      <c r="C9" s="20" t="s">
        <v>19</v>
      </c>
      <c r="D9" s="21">
        <v>4017.76</v>
      </c>
      <c r="E9" s="21">
        <f t="shared" si="0"/>
        <v>4461.3050000000003</v>
      </c>
      <c r="F9" s="21">
        <v>4904.8500000000004</v>
      </c>
      <c r="G9" s="21" t="str">
        <f t="shared" si="1"/>
        <v/>
      </c>
      <c r="H9" s="22">
        <f t="shared" si="2"/>
        <v>0.2207921827087731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802</v>
      </c>
      <c r="C10" s="20" t="s">
        <v>19</v>
      </c>
      <c r="D10" s="21">
        <v>4328.0600000000004</v>
      </c>
      <c r="E10" s="21">
        <f t="shared" si="0"/>
        <v>4794.4050000000007</v>
      </c>
      <c r="F10" s="21">
        <v>5260.75</v>
      </c>
      <c r="G10" s="21" t="str">
        <f t="shared" si="1"/>
        <v/>
      </c>
      <c r="H10" s="22">
        <f t="shared" si="2"/>
        <v>0.21549839882071864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802</v>
      </c>
      <c r="C11" s="20" t="s">
        <v>19</v>
      </c>
      <c r="D11" s="21">
        <v>3718</v>
      </c>
      <c r="E11" s="21">
        <f t="shared" si="0"/>
        <v>4369</v>
      </c>
      <c r="F11" s="21">
        <v>5020</v>
      </c>
      <c r="G11" s="21" t="str">
        <f t="shared" si="1"/>
        <v/>
      </c>
      <c r="H11" s="22">
        <f t="shared" si="2"/>
        <v>0.35018827326519641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4246.2449999999999</v>
      </c>
      <c r="E14" s="32">
        <f ca="1">MEDIAN(INDIRECT("E4"):E12)</f>
        <v>4703.7275</v>
      </c>
      <c r="F14" s="32">
        <f ca="1">MEDIAN(INDIRECT("F4"):F12)</f>
        <v>5161.21</v>
      </c>
      <c r="G14" s="33"/>
      <c r="H14" s="34">
        <f ca="1">MEDIAN(INDIRECT("H4"):H12)</f>
        <v>0.21573814168623062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4270.7462500000001</v>
      </c>
      <c r="E15" s="33">
        <f ca="1">AVERAGE(INDIRECT("E4"):E12)</f>
        <v>4764.984375</v>
      </c>
      <c r="F15" s="33">
        <f ca="1">AVERAGE(INDIRECT("F4"):F12)</f>
        <v>5259.2224999999999</v>
      </c>
      <c r="G15" s="33"/>
      <c r="H15" s="34">
        <f ca="1">AVERAGE(INDIRECT("H4"):H12)</f>
        <v>0.23371303375082092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9.953079725625158E-2</v>
      </c>
      <c r="E16" s="34">
        <f ca="1">IFERROR(INDIRECT(ADDRESS(ROW()-2,COLUMN()))/E3-1,"")</f>
        <v>9.8437135117463104E-2</v>
      </c>
      <c r="F16" s="34">
        <f ca="1">IFERROR(INDIRECT(ADDRESS(ROW()-2,COLUMN()))/F3-1,"")</f>
        <v>9.7538984333964907E-2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0.10587519776688503</v>
      </c>
      <c r="E17" s="34">
        <f ca="1">IF(E3&gt;=INDIRECT(ADDRESS(ROW()-2,COLUMN())),"At Market",INDIRECT(ADDRESS(ROW()-2,COLUMN()))/E3-1)</f>
        <v>0.11274213605156236</v>
      </c>
      <c r="F17" s="34">
        <f ca="1">IF(F3&gt;=INDIRECT(ADDRESS(ROW()-2,COLUMN())),"At Market",INDIRECT(ADDRESS(ROW()-2,COLUMN()))/F3-1)</f>
        <v>0.11838148826270123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Paralegal Criminal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807</v>
      </c>
      <c r="C3" s="12" t="s">
        <v>19</v>
      </c>
      <c r="D3" s="13">
        <v>3735.33</v>
      </c>
      <c r="E3" s="13">
        <f t="shared" ref="E3:E11" si="0">IF(OR(B3 = "No Comparable Class", B3 = "Data Not Available", B3 = "Not Surveyed"),"",MEDIAN(D3,F3))</f>
        <v>4138.33</v>
      </c>
      <c r="F3" s="13">
        <v>4541.33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0.21577745473626164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803</v>
      </c>
      <c r="C4" s="20" t="s">
        <v>19</v>
      </c>
      <c r="D4" s="21">
        <v>5210.3999999999996</v>
      </c>
      <c r="E4" s="21">
        <f t="shared" si="0"/>
        <v>5772</v>
      </c>
      <c r="F4" s="21">
        <v>6333.6</v>
      </c>
      <c r="G4" s="21" t="str">
        <f t="shared" si="1"/>
        <v/>
      </c>
      <c r="H4" s="22">
        <f t="shared" si="2"/>
        <v>0.21556886227544925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Paralegal Criminal</v>
      </c>
      <c r="AN4" s="5">
        <f ca="1">E13</f>
        <v>8</v>
      </c>
      <c r="AO4" s="53">
        <f>D3</f>
        <v>3735.33</v>
      </c>
      <c r="AP4" s="53">
        <f>E3</f>
        <v>4138.33</v>
      </c>
      <c r="AQ4" s="53">
        <f>F3</f>
        <v>4541.33</v>
      </c>
      <c r="AR4" s="53">
        <f ca="1">D14</f>
        <v>4052.875</v>
      </c>
      <c r="AS4" s="53">
        <f ca="1">E14</f>
        <v>4495.08</v>
      </c>
      <c r="AT4" s="53">
        <f ca="1">F14</f>
        <v>5015.5349999999999</v>
      </c>
      <c r="AU4" s="11">
        <f ca="1">D16</f>
        <v>8.5011230600776866E-2</v>
      </c>
      <c r="AV4" s="11">
        <f ca="1">E16</f>
        <v>8.6206271611978691E-2</v>
      </c>
      <c r="AW4" s="11">
        <f ca="1">F16</f>
        <v>0.10441985057240943</v>
      </c>
    </row>
    <row r="5" spans="1:49" ht="18.75" customHeight="1" x14ac:dyDescent="0.45">
      <c r="A5" s="20" t="s">
        <v>22</v>
      </c>
      <c r="B5" s="20" t="s">
        <v>808</v>
      </c>
      <c r="C5" s="20" t="s">
        <v>19</v>
      </c>
      <c r="D5" s="21">
        <v>3945.07</v>
      </c>
      <c r="E5" s="21">
        <f t="shared" si="0"/>
        <v>4370.6000000000004</v>
      </c>
      <c r="F5" s="21">
        <v>4796.13</v>
      </c>
      <c r="G5" s="21" t="str">
        <f t="shared" si="1"/>
        <v/>
      </c>
      <c r="H5" s="22">
        <f t="shared" si="2"/>
        <v>0.21572747758594901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493</v>
      </c>
      <c r="C6" s="20" t="s">
        <v>19</v>
      </c>
      <c r="D6" s="21">
        <v>3983.88</v>
      </c>
      <c r="E6" s="21">
        <f t="shared" si="0"/>
        <v>4423.6900000000005</v>
      </c>
      <c r="F6" s="21">
        <v>4863.5</v>
      </c>
      <c r="G6" s="21" t="str">
        <f t="shared" si="1"/>
        <v/>
      </c>
      <c r="H6" s="22">
        <f t="shared" si="2"/>
        <v>0.22079480305631694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804</v>
      </c>
      <c r="C7" s="20" t="s">
        <v>19</v>
      </c>
      <c r="D7" s="21">
        <v>4228.49</v>
      </c>
      <c r="E7" s="21">
        <f t="shared" si="0"/>
        <v>4684.12</v>
      </c>
      <c r="F7" s="21">
        <v>5139.75</v>
      </c>
      <c r="G7" s="21" t="str">
        <f t="shared" si="1"/>
        <v/>
      </c>
      <c r="H7" s="22">
        <f t="shared" si="2"/>
        <v>0.21550482559968231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802</v>
      </c>
      <c r="C8" s="20" t="s">
        <v>19</v>
      </c>
      <c r="D8" s="21">
        <v>4121.87</v>
      </c>
      <c r="E8" s="21">
        <f t="shared" si="0"/>
        <v>4566.4699999999993</v>
      </c>
      <c r="F8" s="21">
        <v>5011.07</v>
      </c>
      <c r="G8" s="21" t="str">
        <f t="shared" si="1"/>
        <v/>
      </c>
      <c r="H8" s="22">
        <f t="shared" si="2"/>
        <v>0.21572732764497671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809</v>
      </c>
      <c r="C9" s="20" t="s">
        <v>19</v>
      </c>
      <c r="D9" s="21">
        <v>3690.27</v>
      </c>
      <c r="E9" s="21">
        <f t="shared" si="0"/>
        <v>4098.2</v>
      </c>
      <c r="F9" s="21">
        <v>4506.13</v>
      </c>
      <c r="G9" s="21" t="str">
        <f t="shared" si="1"/>
        <v/>
      </c>
      <c r="H9" s="22">
        <f t="shared" si="2"/>
        <v>0.22108409411777452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802</v>
      </c>
      <c r="C10" s="20" t="s">
        <v>19</v>
      </c>
      <c r="D10" s="21">
        <v>4328.0600000000004</v>
      </c>
      <c r="E10" s="21">
        <f t="shared" si="0"/>
        <v>4794.4050000000007</v>
      </c>
      <c r="F10" s="21">
        <v>5260.75</v>
      </c>
      <c r="G10" s="21" t="str">
        <f t="shared" si="1"/>
        <v/>
      </c>
      <c r="H10" s="22">
        <f t="shared" si="2"/>
        <v>0.21549839882071864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802</v>
      </c>
      <c r="C11" s="20" t="s">
        <v>19</v>
      </c>
      <c r="D11" s="21">
        <v>3718</v>
      </c>
      <c r="E11" s="21">
        <f t="shared" si="0"/>
        <v>4369</v>
      </c>
      <c r="F11" s="21">
        <v>5020</v>
      </c>
      <c r="G11" s="21" t="str">
        <f t="shared" si="1"/>
        <v/>
      </c>
      <c r="H11" s="22">
        <f t="shared" si="2"/>
        <v>0.35018827326519641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4052.875</v>
      </c>
      <c r="E14" s="32">
        <f ca="1">MEDIAN(INDIRECT("E4"):E12)</f>
        <v>4495.08</v>
      </c>
      <c r="F14" s="32">
        <f ca="1">MEDIAN(INDIRECT("F4"):F12)</f>
        <v>5015.5349999999999</v>
      </c>
      <c r="G14" s="33"/>
      <c r="H14" s="34">
        <f ca="1">MEDIAN(INDIRECT("H4"):H12)</f>
        <v>0.21572740261546286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4153.2549999999992</v>
      </c>
      <c r="E15" s="33">
        <f ca="1">AVERAGE(INDIRECT("E4"):E12)</f>
        <v>4634.8106250000001</v>
      </c>
      <c r="F15" s="33">
        <f ca="1">AVERAGE(INDIRECT("F4"):F12)</f>
        <v>5116.36625</v>
      </c>
      <c r="G15" s="33"/>
      <c r="H15" s="34">
        <f ca="1">AVERAGE(INDIRECT("H4"):H12)</f>
        <v>0.23376175779575797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8.5011230600776866E-2</v>
      </c>
      <c r="E16" s="34">
        <f ca="1">IFERROR(INDIRECT(ADDRESS(ROW()-2,COLUMN()))/E3-1,"")</f>
        <v>8.6206271611978691E-2</v>
      </c>
      <c r="F16" s="34">
        <f ca="1">IFERROR(INDIRECT(ADDRESS(ROW()-2,COLUMN()))/F3-1,"")</f>
        <v>0.10441985057240943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0.11188435827624321</v>
      </c>
      <c r="E17" s="34">
        <f ca="1">IF(E3&gt;=INDIRECT(ADDRESS(ROW()-2,COLUMN())),"At Market",INDIRECT(ADDRESS(ROW()-2,COLUMN()))/E3-1)</f>
        <v>0.11997125048026613</v>
      </c>
      <c r="F17" s="34">
        <f ca="1">IF(F3&gt;=INDIRECT(ADDRESS(ROW()-2,COLUMN())),"At Market",INDIRECT(ADDRESS(ROW()-2,COLUMN()))/F3-1)</f>
        <v>0.12662287259459237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Permit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810</v>
      </c>
      <c r="C3" s="12" t="s">
        <v>19</v>
      </c>
      <c r="D3" s="13">
        <v>3497.87</v>
      </c>
      <c r="E3" s="13">
        <f t="shared" ref="E3:E11" si="0">IF(OR(B3 = "No Comparable Class", B3 = "Data Not Available", B3 = "Not Surveyed"),"",MEDIAN(D3,F3))</f>
        <v>3873.1349999999998</v>
      </c>
      <c r="F3" s="13">
        <v>4248.3999999999996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0.21456772264263679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Permit Technician II</v>
      </c>
      <c r="AN4" s="5">
        <f ca="1">E13</f>
        <v>7</v>
      </c>
      <c r="AO4" s="53">
        <f>D3</f>
        <v>3497.87</v>
      </c>
      <c r="AP4" s="53">
        <f>E3</f>
        <v>3873.1349999999998</v>
      </c>
      <c r="AQ4" s="53">
        <f>F3</f>
        <v>4248.3999999999996</v>
      </c>
      <c r="AR4" s="53">
        <f ca="1">D14</f>
        <v>3988.4</v>
      </c>
      <c r="AS4" s="53">
        <f ca="1">E14</f>
        <v>4418.2650000000003</v>
      </c>
      <c r="AT4" s="53">
        <f ca="1">F14</f>
        <v>4848.13</v>
      </c>
      <c r="AU4" s="11">
        <f ca="1">D16</f>
        <v>0.14023677266450729</v>
      </c>
      <c r="AV4" s="11">
        <f ca="1">E16</f>
        <v>0.1407464495815407</v>
      </c>
      <c r="AW4" s="11">
        <f ca="1">F16</f>
        <v>0.14116608605592695</v>
      </c>
    </row>
    <row r="5" spans="1:49" ht="18.75" customHeight="1" x14ac:dyDescent="0.45">
      <c r="A5" s="20" t="s">
        <v>22</v>
      </c>
      <c r="B5" s="20" t="s">
        <v>811</v>
      </c>
      <c r="C5" s="20" t="s">
        <v>19</v>
      </c>
      <c r="D5" s="21">
        <v>3988.4</v>
      </c>
      <c r="E5" s="21">
        <f t="shared" si="0"/>
        <v>4418.2650000000003</v>
      </c>
      <c r="F5" s="21">
        <v>4848.13</v>
      </c>
      <c r="G5" s="21" t="str">
        <f t="shared" si="1"/>
        <v/>
      </c>
      <c r="H5" s="22">
        <f t="shared" si="2"/>
        <v>0.21555761708955967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812</v>
      </c>
      <c r="C6" s="20" t="s">
        <v>19</v>
      </c>
      <c r="D6" s="21">
        <v>4336.3999999999996</v>
      </c>
      <c r="E6" s="21">
        <f t="shared" si="0"/>
        <v>4815.125</v>
      </c>
      <c r="F6" s="21">
        <v>5293.85</v>
      </c>
      <c r="G6" s="21" t="str">
        <f t="shared" si="1"/>
        <v/>
      </c>
      <c r="H6" s="22">
        <f t="shared" si="2"/>
        <v>0.22079374596439472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813</v>
      </c>
      <c r="C7" s="20" t="s">
        <v>19</v>
      </c>
      <c r="D7" s="21">
        <v>3532.06</v>
      </c>
      <c r="E7" s="21">
        <f t="shared" si="0"/>
        <v>3912.6549999999997</v>
      </c>
      <c r="F7" s="21">
        <v>4293.25</v>
      </c>
      <c r="G7" s="21" t="str">
        <f t="shared" si="1"/>
        <v/>
      </c>
      <c r="H7" s="22">
        <f t="shared" si="2"/>
        <v>0.21550879656630983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814</v>
      </c>
      <c r="C8" s="20" t="s">
        <v>19</v>
      </c>
      <c r="D8" s="21">
        <v>3510</v>
      </c>
      <c r="E8" s="21">
        <f t="shared" si="0"/>
        <v>3887.8649999999998</v>
      </c>
      <c r="F8" s="21">
        <v>4265.7299999999996</v>
      </c>
      <c r="G8" s="21" t="str">
        <f t="shared" si="1"/>
        <v/>
      </c>
      <c r="H8" s="22">
        <f t="shared" si="2"/>
        <v>0.2153076923076922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810</v>
      </c>
      <c r="C9" s="20" t="s">
        <v>19</v>
      </c>
      <c r="D9" s="21">
        <v>4017.76</v>
      </c>
      <c r="E9" s="21">
        <f t="shared" si="0"/>
        <v>4461.3050000000003</v>
      </c>
      <c r="F9" s="21">
        <v>4904.8500000000004</v>
      </c>
      <c r="G9" s="21" t="str">
        <f t="shared" si="1"/>
        <v/>
      </c>
      <c r="H9" s="22">
        <f t="shared" si="2"/>
        <v>0.2207921827087731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815</v>
      </c>
      <c r="C10" s="20" t="s">
        <v>19</v>
      </c>
      <c r="D10" s="21">
        <v>4325.5</v>
      </c>
      <c r="E10" s="21">
        <f t="shared" si="0"/>
        <v>4791.6000000000004</v>
      </c>
      <c r="F10" s="21">
        <v>5257.7</v>
      </c>
      <c r="G10" s="21" t="str">
        <f t="shared" si="1"/>
        <v/>
      </c>
      <c r="H10" s="22">
        <f t="shared" si="2"/>
        <v>0.21551265749624315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816</v>
      </c>
      <c r="C11" s="20" t="s">
        <v>19</v>
      </c>
      <c r="D11" s="21">
        <v>3204</v>
      </c>
      <c r="E11" s="21">
        <f t="shared" si="0"/>
        <v>3765</v>
      </c>
      <c r="F11" s="21">
        <v>4326</v>
      </c>
      <c r="G11" s="21" t="str">
        <f t="shared" si="1"/>
        <v/>
      </c>
      <c r="H11" s="22">
        <f t="shared" si="2"/>
        <v>0.35018726591760307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3988.4</v>
      </c>
      <c r="E14" s="32">
        <f ca="1">MEDIAN(INDIRECT("E4"):E12)</f>
        <v>4418.2650000000003</v>
      </c>
      <c r="F14" s="32">
        <f ca="1">MEDIAN(INDIRECT("F4"):F12)</f>
        <v>4848.13</v>
      </c>
      <c r="G14" s="33"/>
      <c r="H14" s="34">
        <f ca="1">MEDIAN(INDIRECT("H4"):H12)</f>
        <v>0.21555761708955967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3844.8742857142856</v>
      </c>
      <c r="E15" s="33">
        <f ca="1">AVERAGE(INDIRECT("E4"):E12)</f>
        <v>4293.1164285714276</v>
      </c>
      <c r="F15" s="33">
        <f ca="1">AVERAGE(INDIRECT("F4"):F12)</f>
        <v>4741.3585714285709</v>
      </c>
      <c r="G15" s="33"/>
      <c r="H15" s="34">
        <f ca="1">AVERAGE(INDIRECT("H4"):H12)</f>
        <v>0.23623713686436795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0.14023677266450729</v>
      </c>
      <c r="E16" s="34">
        <f ca="1">IFERROR(INDIRECT(ADDRESS(ROW()-2,COLUMN()))/E3-1,"")</f>
        <v>0.1407464495815407</v>
      </c>
      <c r="F16" s="34">
        <f ca="1">IFERROR(INDIRECT(ADDRESS(ROW()-2,COLUMN()))/F3-1,"")</f>
        <v>0.14116608605592695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9.9204454629327588E-2</v>
      </c>
      <c r="E17" s="34">
        <f ca="1">IF(E3&gt;=INDIRECT(ADDRESS(ROW()-2,COLUMN())),"At Market",INDIRECT(ADDRESS(ROW()-2,COLUMN()))/E3-1)</f>
        <v>0.10843449261939697</v>
      </c>
      <c r="F17" s="34">
        <f ca="1">IF(F3&gt;=INDIRECT(ADDRESS(ROW()-2,COLUMN())),"At Market",INDIRECT(ADDRESS(ROW()-2,COLUMN()))/F3-1)</f>
        <v>0.11603393546477991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Physical Therapist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817</v>
      </c>
      <c r="C3" s="12" t="s">
        <v>19</v>
      </c>
      <c r="D3" s="13">
        <v>9290.67</v>
      </c>
      <c r="E3" s="13">
        <f t="shared" ref="E3:E11" si="0">IF(OR(B3 = "No Comparable Class", B3 = "Data Not Available", B3 = "Not Surveyed"),"",MEDIAN(D3,F3))</f>
        <v>10291.67</v>
      </c>
      <c r="F3" s="13">
        <v>11292.67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0.2154849973145101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817</v>
      </c>
      <c r="C4" s="20" t="s">
        <v>19</v>
      </c>
      <c r="D4" s="21">
        <v>6841.47</v>
      </c>
      <c r="E4" s="21">
        <f t="shared" si="0"/>
        <v>7579</v>
      </c>
      <c r="F4" s="21">
        <v>8316.5300000000007</v>
      </c>
      <c r="G4" s="21" t="str">
        <f t="shared" si="1"/>
        <v/>
      </c>
      <c r="H4" s="22">
        <f t="shared" si="2"/>
        <v>0.21560571046865662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Physical Therapist</v>
      </c>
      <c r="AN4" s="5">
        <f ca="1">E13</f>
        <v>7</v>
      </c>
      <c r="AO4" s="53">
        <f>D3</f>
        <v>9290.67</v>
      </c>
      <c r="AP4" s="53">
        <f>E3</f>
        <v>10291.67</v>
      </c>
      <c r="AQ4" s="53">
        <f>F3</f>
        <v>11292.67</v>
      </c>
      <c r="AR4" s="53">
        <f ca="1">D14</f>
        <v>7116</v>
      </c>
      <c r="AS4" s="53">
        <f ca="1">E14</f>
        <v>7914.4</v>
      </c>
      <c r="AT4" s="53">
        <f ca="1">F14</f>
        <v>8684</v>
      </c>
      <c r="AU4" s="11">
        <f ca="1">D16</f>
        <v>-0.23407030924572714</v>
      </c>
      <c r="AV4" s="11">
        <f ca="1">E16</f>
        <v>-0.23098972275636509</v>
      </c>
      <c r="AW4" s="11">
        <f ca="1">F16</f>
        <v>-0.23100559920727337</v>
      </c>
    </row>
    <row r="5" spans="1:49" ht="18.75" customHeight="1" x14ac:dyDescent="0.45">
      <c r="A5" s="20" t="s">
        <v>22</v>
      </c>
      <c r="B5" s="20" t="s">
        <v>817</v>
      </c>
      <c r="C5" s="20" t="s">
        <v>19</v>
      </c>
      <c r="D5" s="21">
        <v>6680.27</v>
      </c>
      <c r="E5" s="21">
        <f t="shared" si="0"/>
        <v>7399.6</v>
      </c>
      <c r="F5" s="21">
        <v>8118.93</v>
      </c>
      <c r="G5" s="21" t="str">
        <f t="shared" si="1"/>
        <v/>
      </c>
      <c r="H5" s="22">
        <f t="shared" si="2"/>
        <v>0.21535955882022728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792</v>
      </c>
      <c r="C6" s="20" t="s">
        <v>19</v>
      </c>
      <c r="D6" s="21">
        <v>7140.61</v>
      </c>
      <c r="E6" s="21">
        <f t="shared" si="0"/>
        <v>7928.9149999999991</v>
      </c>
      <c r="F6" s="21">
        <v>8717.2199999999993</v>
      </c>
      <c r="G6" s="21" t="str">
        <f t="shared" si="1"/>
        <v/>
      </c>
      <c r="H6" s="22">
        <f t="shared" si="2"/>
        <v>0.2207948620636051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817</v>
      </c>
      <c r="C7" s="20" t="s">
        <v>19</v>
      </c>
      <c r="D7" s="21">
        <v>6069.51</v>
      </c>
      <c r="E7" s="21">
        <f t="shared" si="0"/>
        <v>6723.5249999999996</v>
      </c>
      <c r="F7" s="21">
        <v>7377.54</v>
      </c>
      <c r="G7" s="21" t="str">
        <f t="shared" si="1"/>
        <v/>
      </c>
      <c r="H7" s="22">
        <f t="shared" si="2"/>
        <v>0.21550833592827101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818</v>
      </c>
      <c r="C8" s="20" t="s">
        <v>19</v>
      </c>
      <c r="D8" s="21">
        <v>7144.8</v>
      </c>
      <c r="E8" s="21">
        <f t="shared" si="0"/>
        <v>7914.4</v>
      </c>
      <c r="F8" s="21">
        <v>8684</v>
      </c>
      <c r="G8" s="21" t="str">
        <f t="shared" si="1"/>
        <v/>
      </c>
      <c r="H8" s="22">
        <f t="shared" si="2"/>
        <v>0.21542940320232895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817</v>
      </c>
      <c r="C10" s="20" t="s">
        <v>19</v>
      </c>
      <c r="D10" s="21">
        <v>9437.2199999999993</v>
      </c>
      <c r="E10" s="21">
        <f t="shared" si="0"/>
        <v>10454.115</v>
      </c>
      <c r="F10" s="21">
        <v>11471.01</v>
      </c>
      <c r="G10" s="21" t="str">
        <f t="shared" si="1"/>
        <v/>
      </c>
      <c r="H10" s="22">
        <f t="shared" si="2"/>
        <v>0.21550732101190828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817</v>
      </c>
      <c r="C11" s="20" t="s">
        <v>19</v>
      </c>
      <c r="D11" s="21">
        <v>7116</v>
      </c>
      <c r="E11" s="21">
        <f t="shared" si="0"/>
        <v>8361.5</v>
      </c>
      <c r="F11" s="21">
        <v>9607</v>
      </c>
      <c r="G11" s="21" t="str">
        <f t="shared" si="1"/>
        <v/>
      </c>
      <c r="H11" s="22">
        <f t="shared" si="2"/>
        <v>0.35005621135469367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7116</v>
      </c>
      <c r="E14" s="32">
        <f ca="1">MEDIAN(INDIRECT("E4"):E12)</f>
        <v>7914.4</v>
      </c>
      <c r="F14" s="32">
        <f ca="1">MEDIAN(INDIRECT("F4"):F12)</f>
        <v>8684</v>
      </c>
      <c r="G14" s="33"/>
      <c r="H14" s="34">
        <f ca="1">MEDIAN(INDIRECT("H4"):H12)</f>
        <v>0.21550833592827101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7204.2685714285717</v>
      </c>
      <c r="E15" s="33">
        <f ca="1">AVERAGE(INDIRECT("E4"):E12)</f>
        <v>8051.579285714286</v>
      </c>
      <c r="F15" s="33">
        <f ca="1">AVERAGE(INDIRECT("F4"):F12)</f>
        <v>8898.8900000000012</v>
      </c>
      <c r="G15" s="33"/>
      <c r="H15" s="34">
        <f ca="1">AVERAGE(INDIRECT("H4"):H12)</f>
        <v>0.235465914692813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-0.23407030924572714</v>
      </c>
      <c r="E16" s="34">
        <f ca="1">IFERROR(INDIRECT(ADDRESS(ROW()-2,COLUMN()))/E3-1,"")</f>
        <v>-0.23098972275636509</v>
      </c>
      <c r="F16" s="34">
        <f ca="1">IFERROR(INDIRECT(ADDRESS(ROW()-2,COLUMN()))/F3-1,"")</f>
        <v>-0.23100559920727337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Planner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820</v>
      </c>
      <c r="C3" s="12" t="s">
        <v>19</v>
      </c>
      <c r="D3" s="13">
        <v>4749.33</v>
      </c>
      <c r="E3" s="13">
        <f t="shared" ref="E3:E11" si="0">IF(OR(B3 = "No Comparable Class", B3 = "Data Not Available", B3 = "Not Surveyed"),"",MEDIAN(D3,F3))</f>
        <v>5262.4</v>
      </c>
      <c r="F3" s="13">
        <v>5775.47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0.21605994950866769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820</v>
      </c>
      <c r="C4" s="20" t="s">
        <v>19</v>
      </c>
      <c r="D4" s="21">
        <v>5014.53</v>
      </c>
      <c r="E4" s="21">
        <f t="shared" si="0"/>
        <v>5554.4650000000001</v>
      </c>
      <c r="F4" s="21">
        <v>6094.4</v>
      </c>
      <c r="G4" s="21" t="str">
        <f t="shared" si="1"/>
        <v/>
      </c>
      <c r="H4" s="22">
        <f t="shared" si="2"/>
        <v>0.2153481981362162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Planner II</v>
      </c>
      <c r="AN4" s="5">
        <f ca="1">E13</f>
        <v>8</v>
      </c>
      <c r="AO4" s="53">
        <f>D3</f>
        <v>4749.33</v>
      </c>
      <c r="AP4" s="53">
        <f>E3</f>
        <v>5262.4</v>
      </c>
      <c r="AQ4" s="53">
        <f>F3</f>
        <v>5775.47</v>
      </c>
      <c r="AR4" s="53">
        <f ca="1">D14</f>
        <v>5748.0249999999996</v>
      </c>
      <c r="AS4" s="53">
        <f ca="1">E14</f>
        <v>6419.05</v>
      </c>
      <c r="AT4" s="53">
        <f ca="1">F14</f>
        <v>7071.1350000000002</v>
      </c>
      <c r="AU4" s="11">
        <f ca="1">D16</f>
        <v>0.21028123966959544</v>
      </c>
      <c r="AV4" s="11">
        <f ca="1">E16</f>
        <v>0.21979515050167242</v>
      </c>
      <c r="AW4" s="11">
        <f ca="1">F16</f>
        <v>0.22433931783906758</v>
      </c>
    </row>
    <row r="5" spans="1:49" ht="18.75" customHeight="1" x14ac:dyDescent="0.45">
      <c r="A5" s="20" t="s">
        <v>22</v>
      </c>
      <c r="B5" s="20" t="s">
        <v>821</v>
      </c>
      <c r="C5" s="20" t="s">
        <v>19</v>
      </c>
      <c r="D5" s="21">
        <v>5836.13</v>
      </c>
      <c r="E5" s="21">
        <f t="shared" si="0"/>
        <v>6464.4650000000001</v>
      </c>
      <c r="F5" s="21">
        <v>7092.8</v>
      </c>
      <c r="G5" s="21" t="str">
        <f t="shared" si="1"/>
        <v/>
      </c>
      <c r="H5" s="22">
        <f t="shared" si="2"/>
        <v>0.21532590946397701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821</v>
      </c>
      <c r="C6" s="20" t="s">
        <v>19</v>
      </c>
      <c r="D6" s="21">
        <v>6087.25</v>
      </c>
      <c r="E6" s="21">
        <f t="shared" si="0"/>
        <v>6759.27</v>
      </c>
      <c r="F6" s="21">
        <v>7431.29</v>
      </c>
      <c r="G6" s="21" t="str">
        <f t="shared" si="1"/>
        <v/>
      </c>
      <c r="H6" s="22">
        <f t="shared" si="2"/>
        <v>0.22079592591071506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821</v>
      </c>
      <c r="C7" s="20" t="s">
        <v>19</v>
      </c>
      <c r="D7" s="21">
        <v>5696.32</v>
      </c>
      <c r="E7" s="21">
        <f t="shared" si="0"/>
        <v>6310.1149999999998</v>
      </c>
      <c r="F7" s="21">
        <v>6923.91</v>
      </c>
      <c r="G7" s="21" t="str">
        <f t="shared" si="1"/>
        <v/>
      </c>
      <c r="H7" s="22">
        <f t="shared" si="2"/>
        <v>0.21550580023594179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821</v>
      </c>
      <c r="C8" s="20" t="s">
        <v>19</v>
      </c>
      <c r="D8" s="21">
        <v>5799.73</v>
      </c>
      <c r="E8" s="21">
        <f t="shared" si="0"/>
        <v>6424.6</v>
      </c>
      <c r="F8" s="21">
        <v>7049.47</v>
      </c>
      <c r="G8" s="21" t="str">
        <f t="shared" si="1"/>
        <v/>
      </c>
      <c r="H8" s="22">
        <f t="shared" si="2"/>
        <v>0.21548244487243395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820</v>
      </c>
      <c r="C9" s="20" t="s">
        <v>19</v>
      </c>
      <c r="D9" s="21">
        <v>4856.18</v>
      </c>
      <c r="E9" s="21">
        <f t="shared" si="0"/>
        <v>5392.2800000000007</v>
      </c>
      <c r="F9" s="21">
        <v>5928.38</v>
      </c>
      <c r="G9" s="21" t="str">
        <f t="shared" si="1"/>
        <v/>
      </c>
      <c r="H9" s="22">
        <f t="shared" si="2"/>
        <v>0.22079082735812916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821</v>
      </c>
      <c r="C10" s="20" t="s">
        <v>19</v>
      </c>
      <c r="D10" s="21">
        <v>6360.92</v>
      </c>
      <c r="E10" s="21">
        <f t="shared" si="0"/>
        <v>7046.32</v>
      </c>
      <c r="F10" s="21">
        <v>7731.72</v>
      </c>
      <c r="G10" s="21" t="str">
        <f t="shared" si="1"/>
        <v/>
      </c>
      <c r="H10" s="22">
        <f t="shared" si="2"/>
        <v>0.21550341774460291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820</v>
      </c>
      <c r="C11" s="20" t="s">
        <v>19</v>
      </c>
      <c r="D11" s="21">
        <v>5458</v>
      </c>
      <c r="E11" s="21">
        <f t="shared" si="0"/>
        <v>6413.5</v>
      </c>
      <c r="F11" s="21">
        <v>7369</v>
      </c>
      <c r="G11" s="21" t="str">
        <f t="shared" si="1"/>
        <v/>
      </c>
      <c r="H11" s="22">
        <f t="shared" si="2"/>
        <v>0.35012825210699883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5748.0249999999996</v>
      </c>
      <c r="E14" s="32">
        <f ca="1">MEDIAN(INDIRECT("E4"):E12)</f>
        <v>6419.05</v>
      </c>
      <c r="F14" s="32">
        <f ca="1">MEDIAN(INDIRECT("F4"):F12)</f>
        <v>7071.1350000000002</v>
      </c>
      <c r="G14" s="33"/>
      <c r="H14" s="34">
        <f ca="1">MEDIAN(INDIRECT("H4"):H12)</f>
        <v>0.21550460899027235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5638.6324999999997</v>
      </c>
      <c r="E15" s="33">
        <f ca="1">AVERAGE(INDIRECT("E4"):E12)</f>
        <v>6295.6268749999999</v>
      </c>
      <c r="F15" s="33">
        <f ca="1">AVERAGE(INDIRECT("F4"):F12)</f>
        <v>6952.6212500000001</v>
      </c>
      <c r="G15" s="33"/>
      <c r="H15" s="34">
        <f ca="1">AVERAGE(INDIRECT("H4"):H12)</f>
        <v>0.23361009697862686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0.21028123966959544</v>
      </c>
      <c r="E16" s="34">
        <f ca="1">IFERROR(INDIRECT(ADDRESS(ROW()-2,COLUMN()))/E3-1,"")</f>
        <v>0.21979515050167242</v>
      </c>
      <c r="F16" s="34">
        <f ca="1">IFERROR(INDIRECT(ADDRESS(ROW()-2,COLUMN()))/F3-1,"")</f>
        <v>0.22433931783906758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0.18724799076922416</v>
      </c>
      <c r="E17" s="34">
        <f ca="1">IF(E3&gt;=INDIRECT(ADDRESS(ROW()-2,COLUMN())),"At Market",INDIRECT(ADDRESS(ROW()-2,COLUMN()))/E3-1)</f>
        <v>0.19634137940863483</v>
      </c>
      <c r="F17" s="34">
        <f ca="1">IF(F3&gt;=INDIRECT(ADDRESS(ROW()-2,COLUMN())),"At Market",INDIRECT(ADDRESS(ROW()-2,COLUMN()))/F3-1)</f>
        <v>0.20381912640875988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Plans Examiner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822</v>
      </c>
      <c r="C3" s="12" t="s">
        <v>19</v>
      </c>
      <c r="D3" s="13">
        <v>5293.6</v>
      </c>
      <c r="E3" s="13">
        <f t="shared" ref="E3:E11" si="0">IF(OR(B3 = "No Comparable Class", B3 = "Data Not Available", B3 = "Not Surveyed"),"",MEDIAN(D3,F3))</f>
        <v>5864.7350000000006</v>
      </c>
      <c r="F3" s="13">
        <v>6435.87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0.21578320991385813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822</v>
      </c>
      <c r="C4" s="20" t="s">
        <v>19</v>
      </c>
      <c r="D4" s="21">
        <v>5356</v>
      </c>
      <c r="E4" s="21">
        <f t="shared" si="0"/>
        <v>5933.2</v>
      </c>
      <c r="F4" s="21">
        <v>6510.4</v>
      </c>
      <c r="G4" s="21" t="str">
        <f t="shared" si="1"/>
        <v/>
      </c>
      <c r="H4" s="22">
        <f t="shared" si="2"/>
        <v>0.21553398058252426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Plans Examiner II</v>
      </c>
      <c r="AN4" s="5">
        <f ca="1">E13</f>
        <v>8</v>
      </c>
      <c r="AO4" s="53">
        <f>D3</f>
        <v>5293.6</v>
      </c>
      <c r="AP4" s="53">
        <f>E3</f>
        <v>5864.7350000000006</v>
      </c>
      <c r="AQ4" s="53">
        <f>F3</f>
        <v>6435.87</v>
      </c>
      <c r="AR4" s="53">
        <f ca="1">D14</f>
        <v>5560.165</v>
      </c>
      <c r="AS4" s="53">
        <f ca="1">E14</f>
        <v>6342.9775</v>
      </c>
      <c r="AT4" s="53">
        <f ca="1">F14</f>
        <v>6976.16</v>
      </c>
      <c r="AU4" s="11">
        <f ca="1">D16</f>
        <v>5.0356090373280926E-2</v>
      </c>
      <c r="AV4" s="11">
        <f ca="1">E16</f>
        <v>8.154545772315358E-2</v>
      </c>
      <c r="AW4" s="11">
        <f ca="1">F16</f>
        <v>8.3949800104725636E-2</v>
      </c>
    </row>
    <row r="5" spans="1:49" ht="18.75" customHeight="1" x14ac:dyDescent="0.45">
      <c r="A5" s="20" t="s">
        <v>22</v>
      </c>
      <c r="B5" s="20" t="s">
        <v>208</v>
      </c>
      <c r="C5" s="20" t="s">
        <v>19</v>
      </c>
      <c r="D5" s="21">
        <v>5356</v>
      </c>
      <c r="E5" s="21">
        <f t="shared" si="0"/>
        <v>5933.2</v>
      </c>
      <c r="F5" s="21">
        <v>6510.4</v>
      </c>
      <c r="G5" s="21" t="str">
        <f t="shared" si="1"/>
        <v/>
      </c>
      <c r="H5" s="22">
        <f t="shared" si="2"/>
        <v>0.21553398058252426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823</v>
      </c>
      <c r="C6" s="20" t="s">
        <v>19</v>
      </c>
      <c r="D6" s="21">
        <v>5791.1</v>
      </c>
      <c r="E6" s="21">
        <f t="shared" si="0"/>
        <v>6430.42</v>
      </c>
      <c r="F6" s="21">
        <v>7069.74</v>
      </c>
      <c r="G6" s="21" t="str">
        <f t="shared" si="1"/>
        <v/>
      </c>
      <c r="H6" s="22">
        <f t="shared" si="2"/>
        <v>0.22079397696465253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824</v>
      </c>
      <c r="C7" s="20" t="s">
        <v>19</v>
      </c>
      <c r="D7" s="21">
        <v>6340.95</v>
      </c>
      <c r="E7" s="21">
        <f t="shared" si="0"/>
        <v>7024.2049999999999</v>
      </c>
      <c r="F7" s="21">
        <v>7707.46</v>
      </c>
      <c r="G7" s="21" t="str">
        <f t="shared" si="1"/>
        <v/>
      </c>
      <c r="H7" s="22">
        <f t="shared" si="2"/>
        <v>0.21550556304654678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825</v>
      </c>
      <c r="C8" s="20" t="s">
        <v>19</v>
      </c>
      <c r="D8" s="21">
        <v>6316.27</v>
      </c>
      <c r="E8" s="21">
        <f t="shared" si="0"/>
        <v>6996.6</v>
      </c>
      <c r="F8" s="21">
        <v>7676.93</v>
      </c>
      <c r="G8" s="21" t="str">
        <f t="shared" si="1"/>
        <v/>
      </c>
      <c r="H8" s="22">
        <f t="shared" si="2"/>
        <v>0.21542144335185154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822</v>
      </c>
      <c r="C9" s="20" t="s">
        <v>19</v>
      </c>
      <c r="D9" s="21">
        <v>5155.7</v>
      </c>
      <c r="E9" s="21">
        <f t="shared" si="0"/>
        <v>5724.8649999999998</v>
      </c>
      <c r="F9" s="21">
        <v>6294.03</v>
      </c>
      <c r="G9" s="21" t="str">
        <f t="shared" si="1"/>
        <v/>
      </c>
      <c r="H9" s="22">
        <f t="shared" si="2"/>
        <v>0.22079058129836882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208</v>
      </c>
      <c r="C10" s="20" t="s">
        <v>19</v>
      </c>
      <c r="D10" s="21">
        <v>5662.33</v>
      </c>
      <c r="E10" s="21">
        <f t="shared" si="0"/>
        <v>6272.4549999999999</v>
      </c>
      <c r="F10" s="21">
        <v>6882.58</v>
      </c>
      <c r="G10" s="21" t="str">
        <f t="shared" si="1"/>
        <v/>
      </c>
      <c r="H10" s="22">
        <f t="shared" si="2"/>
        <v>0.21550315859372371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826</v>
      </c>
      <c r="C11" s="20" t="s">
        <v>19</v>
      </c>
      <c r="D11" s="21">
        <v>5458</v>
      </c>
      <c r="E11" s="21">
        <f t="shared" si="0"/>
        <v>6413.5</v>
      </c>
      <c r="F11" s="21">
        <v>7369</v>
      </c>
      <c r="G11" s="21" t="str">
        <f t="shared" si="1"/>
        <v/>
      </c>
      <c r="H11" s="22">
        <f t="shared" si="2"/>
        <v>0.35012825210699883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5560.165</v>
      </c>
      <c r="E14" s="32">
        <f ca="1">MEDIAN(INDIRECT("E4"):E12)</f>
        <v>6342.9775</v>
      </c>
      <c r="F14" s="32">
        <f ca="1">MEDIAN(INDIRECT("F4"):F12)</f>
        <v>6976.16</v>
      </c>
      <c r="G14" s="33"/>
      <c r="H14" s="34">
        <f ca="1">MEDIAN(INDIRECT("H4"):H12)</f>
        <v>0.21553398058252426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5679.5437499999998</v>
      </c>
      <c r="E15" s="33">
        <f ca="1">AVERAGE(INDIRECT("E4"):E12)</f>
        <v>6341.055625</v>
      </c>
      <c r="F15" s="33">
        <f ca="1">AVERAGE(INDIRECT("F4"):F12)</f>
        <v>7002.5675000000001</v>
      </c>
      <c r="G15" s="33"/>
      <c r="H15" s="34">
        <f ca="1">AVERAGE(INDIRECT("H4"):H12)</f>
        <v>0.23365136706589884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5.0356090373280926E-2</v>
      </c>
      <c r="E16" s="34">
        <f ca="1">IFERROR(INDIRECT(ADDRESS(ROW()-2,COLUMN()))/E3-1,"")</f>
        <v>8.154545772315358E-2</v>
      </c>
      <c r="F16" s="34">
        <f ca="1">IFERROR(INDIRECT(ADDRESS(ROW()-2,COLUMN()))/F3-1,"")</f>
        <v>8.3949800104725636E-2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7.2907614855674652E-2</v>
      </c>
      <c r="E17" s="34">
        <f ca="1">IF(E3&gt;=INDIRECT(ADDRESS(ROW()-2,COLUMN())),"At Market",INDIRECT(ADDRESS(ROW()-2,COLUMN()))/E3-1)</f>
        <v>8.1217757494584042E-2</v>
      </c>
      <c r="F17" s="34">
        <f ca="1">IF(F3&gt;=INDIRECT(ADDRESS(ROW()-2,COLUMN())),"At Market",INDIRECT(ADDRESS(ROW()-2,COLUMN()))/F3-1)</f>
        <v>8.8052974966865483E-2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7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Principal Administrative Analyst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827</v>
      </c>
      <c r="C3" s="12" t="s">
        <v>19</v>
      </c>
      <c r="D3" s="13">
        <v>7125.73</v>
      </c>
      <c r="E3" s="13">
        <f t="shared" ref="E3:E11" si="0">IF(OR(B3 = "No Comparable Class", B3 = "Data Not Available", B3 = "Not Surveyed"),"",MEDIAN(D3,F3))</f>
        <v>7892.73</v>
      </c>
      <c r="F3" s="13">
        <v>8659.73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0.21527618924657554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63</v>
      </c>
      <c r="C4" s="20" t="s">
        <v>19</v>
      </c>
      <c r="D4" s="21">
        <v>5595.2</v>
      </c>
      <c r="E4" s="21">
        <f t="shared" si="0"/>
        <v>6198.4</v>
      </c>
      <c r="F4" s="21">
        <v>6801.6</v>
      </c>
      <c r="G4" s="21" t="str">
        <f t="shared" si="1"/>
        <v/>
      </c>
      <c r="H4" s="22">
        <f t="shared" si="2"/>
        <v>0.21561338289962828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Principal Administrative Analyst</v>
      </c>
      <c r="AN4" s="5">
        <f ca="1">E13</f>
        <v>8</v>
      </c>
      <c r="AO4" s="53">
        <f>D3</f>
        <v>7125.73</v>
      </c>
      <c r="AP4" s="53">
        <f>E3</f>
        <v>7892.73</v>
      </c>
      <c r="AQ4" s="53">
        <f>F3</f>
        <v>8659.73</v>
      </c>
      <c r="AR4" s="53">
        <f ca="1">D14</f>
        <v>7159.0450000000001</v>
      </c>
      <c r="AS4" s="53">
        <f ca="1">E14</f>
        <v>8124.0325000000003</v>
      </c>
      <c r="AT4" s="53">
        <f ca="1">F14</f>
        <v>8922.86</v>
      </c>
      <c r="AU4" s="11">
        <f ca="1">D16</f>
        <v>4.6753104594197126E-3</v>
      </c>
      <c r="AV4" s="11">
        <f ca="1">E16</f>
        <v>2.9305766192432969E-2</v>
      </c>
      <c r="AW4" s="11">
        <f ca="1">F16</f>
        <v>3.0385473912004413E-2</v>
      </c>
    </row>
    <row r="5" spans="1:49" ht="18.75" customHeight="1" x14ac:dyDescent="0.45">
      <c r="A5" s="20" t="s">
        <v>22</v>
      </c>
      <c r="B5" s="20" t="s">
        <v>73</v>
      </c>
      <c r="C5" s="20" t="s">
        <v>19</v>
      </c>
      <c r="D5" s="21">
        <v>6361.33</v>
      </c>
      <c r="E5" s="21">
        <f t="shared" si="0"/>
        <v>7046.8649999999998</v>
      </c>
      <c r="F5" s="21">
        <v>7732.4</v>
      </c>
      <c r="G5" s="21" t="str">
        <f t="shared" si="1"/>
        <v/>
      </c>
      <c r="H5" s="22">
        <f t="shared" si="2"/>
        <v>0.21553197208759789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63</v>
      </c>
      <c r="C6" s="20" t="s">
        <v>19</v>
      </c>
      <c r="D6" s="21">
        <v>7197.56</v>
      </c>
      <c r="E6" s="21">
        <f t="shared" si="0"/>
        <v>7992.15</v>
      </c>
      <c r="F6" s="21">
        <v>8786.74</v>
      </c>
      <c r="G6" s="21" t="str">
        <f t="shared" si="1"/>
        <v/>
      </c>
      <c r="H6" s="22">
        <f t="shared" si="2"/>
        <v>0.22079426916899614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828</v>
      </c>
      <c r="C7" s="20" t="s">
        <v>19</v>
      </c>
      <c r="D7" s="21">
        <v>7452.85</v>
      </c>
      <c r="E7" s="21">
        <f t="shared" si="0"/>
        <v>8255.9150000000009</v>
      </c>
      <c r="F7" s="21">
        <v>9058.98</v>
      </c>
      <c r="G7" s="21" t="str">
        <f t="shared" si="1"/>
        <v/>
      </c>
      <c r="H7" s="22">
        <f t="shared" si="2"/>
        <v>0.21550547777024875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426</v>
      </c>
      <c r="C8" s="20" t="s">
        <v>19</v>
      </c>
      <c r="D8" s="21">
        <v>7120.53</v>
      </c>
      <c r="E8" s="21">
        <f t="shared" si="0"/>
        <v>8900.6649999999991</v>
      </c>
      <c r="F8" s="21">
        <v>10680.8</v>
      </c>
      <c r="G8" s="21" t="str">
        <f t="shared" si="1"/>
        <v/>
      </c>
      <c r="H8" s="22">
        <f t="shared" si="2"/>
        <v>0.50000070219492088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63</v>
      </c>
      <c r="C9" s="20" t="s">
        <v>19</v>
      </c>
      <c r="D9" s="21">
        <v>6231.56</v>
      </c>
      <c r="E9" s="21">
        <f t="shared" si="0"/>
        <v>6919.51</v>
      </c>
      <c r="F9" s="21">
        <v>7607.46</v>
      </c>
      <c r="G9" s="21" t="str">
        <f t="shared" si="1"/>
        <v/>
      </c>
      <c r="H9" s="22">
        <f t="shared" si="2"/>
        <v>0.22079543485098418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829</v>
      </c>
      <c r="C10" s="20" t="s">
        <v>19</v>
      </c>
      <c r="D10" s="21">
        <v>8684.17</v>
      </c>
      <c r="E10" s="21">
        <f t="shared" si="0"/>
        <v>9620.125</v>
      </c>
      <c r="F10" s="21">
        <v>10556.08</v>
      </c>
      <c r="G10" s="21" t="str">
        <f t="shared" si="1"/>
        <v/>
      </c>
      <c r="H10" s="22">
        <f t="shared" si="2"/>
        <v>0.21555427864723975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829</v>
      </c>
      <c r="C11" s="20" t="s">
        <v>19</v>
      </c>
      <c r="D11" s="21">
        <v>7334</v>
      </c>
      <c r="E11" s="21">
        <f t="shared" si="0"/>
        <v>8617.5</v>
      </c>
      <c r="F11" s="21">
        <v>9901</v>
      </c>
      <c r="G11" s="21" t="str">
        <f t="shared" si="1"/>
        <v/>
      </c>
      <c r="H11" s="22">
        <f t="shared" si="2"/>
        <v>0.35001363512407968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7159.0450000000001</v>
      </c>
      <c r="E14" s="32">
        <f ca="1">MEDIAN(INDIRECT("E4"):E12)</f>
        <v>8124.0325000000003</v>
      </c>
      <c r="F14" s="32">
        <f ca="1">MEDIAN(INDIRECT("F4"):F12)</f>
        <v>8922.86</v>
      </c>
      <c r="G14" s="33"/>
      <c r="H14" s="34">
        <f ca="1">MEDIAN(INDIRECT("H4"):H12)</f>
        <v>0.21820382603431221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6997.15</v>
      </c>
      <c r="E15" s="33">
        <f ca="1">AVERAGE(INDIRECT("E4"):E12)</f>
        <v>7943.8912500000006</v>
      </c>
      <c r="F15" s="33">
        <f ca="1">AVERAGE(INDIRECT("F4"):F12)</f>
        <v>8890.6324999999997</v>
      </c>
      <c r="G15" s="33"/>
      <c r="H15" s="34">
        <f ca="1">AVERAGE(INDIRECT("H4"):H12)</f>
        <v>0.26922614409296197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4.6753104594197126E-3</v>
      </c>
      <c r="E16" s="34">
        <f ca="1">IFERROR(INDIRECT(ADDRESS(ROW()-2,COLUMN()))/E3-1,"")</f>
        <v>2.9305766192432969E-2</v>
      </c>
      <c r="F16" s="34">
        <f ca="1">IFERROR(INDIRECT(ADDRESS(ROW()-2,COLUMN()))/F3-1,"")</f>
        <v>3.0385473912004413E-2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>
        <f ca="1">IF(E3&gt;=INDIRECT(ADDRESS(ROW()-2,COLUMN())),"At Market",INDIRECT(ADDRESS(ROW()-2,COLUMN()))/E3-1)</f>
        <v>6.4820727428913649E-3</v>
      </c>
      <c r="F17" s="34">
        <f ca="1">IF(F3&gt;=INDIRECT(ADDRESS(ROW()-2,COLUMN())),"At Market",INDIRECT(ADDRESS(ROW()-2,COLUMN()))/F3-1)</f>
        <v>2.6663937559254114E-2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Probation Technician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830</v>
      </c>
      <c r="C3" s="12" t="s">
        <v>19</v>
      </c>
      <c r="D3" s="13">
        <v>3260.4</v>
      </c>
      <c r="E3" s="13">
        <f t="shared" ref="E3:E11" si="0">IF(OR(B3 = "No Comparable Class", B3 = "Data Not Available", B3 = "Not Surveyed"),"",MEDIAN(D3,F3))</f>
        <v>3612.2650000000003</v>
      </c>
      <c r="F3" s="13">
        <v>3964.13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0.21584161452582507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831</v>
      </c>
      <c r="C4" s="20" t="s">
        <v>19</v>
      </c>
      <c r="D4" s="21">
        <v>3341.87</v>
      </c>
      <c r="E4" s="21">
        <f t="shared" si="0"/>
        <v>3701.5349999999999</v>
      </c>
      <c r="F4" s="21">
        <v>4061.2</v>
      </c>
      <c r="G4" s="21" t="str">
        <f t="shared" si="1"/>
        <v/>
      </c>
      <c r="H4" s="22">
        <f t="shared" si="2"/>
        <v>0.21524775051094136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Probation Technician</v>
      </c>
      <c r="AN4" s="5">
        <f ca="1">E13</f>
        <v>8</v>
      </c>
      <c r="AO4" s="53">
        <f>D3</f>
        <v>3260.4</v>
      </c>
      <c r="AP4" s="53">
        <f>E3</f>
        <v>3612.2650000000003</v>
      </c>
      <c r="AQ4" s="53">
        <f>F3</f>
        <v>3964.13</v>
      </c>
      <c r="AR4" s="53">
        <f ca="1">D14</f>
        <v>3529.93</v>
      </c>
      <c r="AS4" s="53">
        <f ca="1">E14</f>
        <v>3910.3975</v>
      </c>
      <c r="AT4" s="53">
        <f ca="1">F14</f>
        <v>4348.3649999999998</v>
      </c>
      <c r="AU4" s="11">
        <f ca="1">D16</f>
        <v>8.2667770825665565E-2</v>
      </c>
      <c r="AV4" s="11">
        <f ca="1">E16</f>
        <v>8.2533396636182532E-2</v>
      </c>
      <c r="AW4" s="11">
        <f ca="1">F16</f>
        <v>9.6927951404217172E-2</v>
      </c>
    </row>
    <row r="5" spans="1:49" ht="18.75" customHeight="1" x14ac:dyDescent="0.45">
      <c r="A5" s="20" t="s">
        <v>22</v>
      </c>
      <c r="B5" s="20" t="s">
        <v>832</v>
      </c>
      <c r="C5" s="20" t="s">
        <v>19</v>
      </c>
      <c r="D5" s="21">
        <v>3594.93</v>
      </c>
      <c r="E5" s="21">
        <f t="shared" si="0"/>
        <v>3982.33</v>
      </c>
      <c r="F5" s="21">
        <v>4369.7299999999996</v>
      </c>
      <c r="G5" s="21" t="str">
        <f t="shared" si="1"/>
        <v/>
      </c>
      <c r="H5" s="22">
        <f t="shared" si="2"/>
        <v>0.21552575432623167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833</v>
      </c>
      <c r="C6" s="20" t="s">
        <v>19</v>
      </c>
      <c r="D6" s="21">
        <v>4023.82</v>
      </c>
      <c r="E6" s="21">
        <f t="shared" si="0"/>
        <v>4468.0349999999999</v>
      </c>
      <c r="F6" s="21">
        <v>4912.25</v>
      </c>
      <c r="G6" s="21" t="str">
        <f t="shared" si="1"/>
        <v/>
      </c>
      <c r="H6" s="22">
        <f t="shared" si="2"/>
        <v>0.22079267959302351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832</v>
      </c>
      <c r="C7" s="20" t="s">
        <v>19</v>
      </c>
      <c r="D7" s="21">
        <v>3203.5</v>
      </c>
      <c r="E7" s="21">
        <f t="shared" si="0"/>
        <v>3548.6849999999999</v>
      </c>
      <c r="F7" s="21">
        <v>3893.87</v>
      </c>
      <c r="G7" s="21" t="str">
        <f t="shared" si="1"/>
        <v/>
      </c>
      <c r="H7" s="22">
        <f t="shared" si="2"/>
        <v>0.21550491649758063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830</v>
      </c>
      <c r="C8" s="20" t="s">
        <v>19</v>
      </c>
      <c r="D8" s="21">
        <v>3464.93</v>
      </c>
      <c r="E8" s="21">
        <f t="shared" si="0"/>
        <v>3838.4650000000001</v>
      </c>
      <c r="F8" s="21">
        <v>4212</v>
      </c>
      <c r="G8" s="21" t="str">
        <f t="shared" si="1"/>
        <v/>
      </c>
      <c r="H8" s="22">
        <f t="shared" si="2"/>
        <v>0.21560897334145279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830</v>
      </c>
      <c r="C9" s="20" t="s">
        <v>19</v>
      </c>
      <c r="D9" s="21">
        <v>3746.79</v>
      </c>
      <c r="E9" s="21">
        <f t="shared" si="0"/>
        <v>4160.6900000000005</v>
      </c>
      <c r="F9" s="21">
        <v>4574.59</v>
      </c>
      <c r="G9" s="21" t="str">
        <f t="shared" si="1"/>
        <v/>
      </c>
      <c r="H9" s="22">
        <f t="shared" si="2"/>
        <v>0.2209357877009388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831</v>
      </c>
      <c r="C10" s="20" t="s">
        <v>19</v>
      </c>
      <c r="D10" s="21">
        <v>4017.95</v>
      </c>
      <c r="E10" s="21">
        <f t="shared" si="0"/>
        <v>4450.9049999999997</v>
      </c>
      <c r="F10" s="21">
        <v>4883.8599999999997</v>
      </c>
      <c r="G10" s="21" t="str">
        <f t="shared" si="1"/>
        <v/>
      </c>
      <c r="H10" s="22">
        <f t="shared" si="2"/>
        <v>0.21551039709304498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831</v>
      </c>
      <c r="C11" s="20" t="s">
        <v>19</v>
      </c>
      <c r="D11" s="21">
        <v>3205</v>
      </c>
      <c r="E11" s="21">
        <f t="shared" si="0"/>
        <v>3766</v>
      </c>
      <c r="F11" s="21">
        <v>4327</v>
      </c>
      <c r="G11" s="21" t="str">
        <f t="shared" si="1"/>
        <v/>
      </c>
      <c r="H11" s="22">
        <f t="shared" si="2"/>
        <v>0.35007800312012471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3529.93</v>
      </c>
      <c r="E14" s="32">
        <f ca="1">MEDIAN(INDIRECT("E4"):E12)</f>
        <v>3910.3975</v>
      </c>
      <c r="F14" s="32">
        <f ca="1">MEDIAN(INDIRECT("F4"):F12)</f>
        <v>4348.3649999999998</v>
      </c>
      <c r="G14" s="33"/>
      <c r="H14" s="34">
        <f ca="1">MEDIAN(INDIRECT("H4"):H12)</f>
        <v>0.21556736383384223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3574.8487500000001</v>
      </c>
      <c r="E15" s="33">
        <f ca="1">AVERAGE(INDIRECT("E4"):E12)</f>
        <v>3989.5806249999996</v>
      </c>
      <c r="F15" s="33">
        <f ca="1">AVERAGE(INDIRECT("F4"):F12)</f>
        <v>4404.3125</v>
      </c>
      <c r="G15" s="33"/>
      <c r="H15" s="34">
        <f ca="1">AVERAGE(INDIRECT("H4"):H12)</f>
        <v>0.23365053277291731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8.2667770825665565E-2</v>
      </c>
      <c r="E16" s="34">
        <f ca="1">IFERROR(INDIRECT(ADDRESS(ROW()-2,COLUMN()))/E3-1,"")</f>
        <v>8.2533396636182532E-2</v>
      </c>
      <c r="F16" s="34">
        <f ca="1">IFERROR(INDIRECT(ADDRESS(ROW()-2,COLUMN()))/F3-1,"")</f>
        <v>9.6927951404217172E-2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9.6444838056680249E-2</v>
      </c>
      <c r="E17" s="34">
        <f ca="1">IF(E3&gt;=INDIRECT(ADDRESS(ROW()-2,COLUMN())),"At Market",INDIRECT(ADDRESS(ROW()-2,COLUMN()))/E3-1)</f>
        <v>0.104454026767139</v>
      </c>
      <c r="F17" s="34">
        <f ca="1">IF(F3&gt;=INDIRECT(ADDRESS(ROW()-2,COLUMN())),"At Market",INDIRECT(ADDRESS(ROW()-2,COLUMN()))/F3-1)</f>
        <v>0.11104138865274349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4.7265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Program Coordinator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834</v>
      </c>
      <c r="C3" s="12" t="s">
        <v>19</v>
      </c>
      <c r="D3" s="13">
        <v>4603.7299999999996</v>
      </c>
      <c r="E3" s="13">
        <f t="shared" ref="E3:E11" si="0">IF(OR(B3 = "No Comparable Class", B3 = "Data Not Available", B3 = "Not Surveyed"),"",MEDIAN(D3,F3))</f>
        <v>5102.93</v>
      </c>
      <c r="F3" s="13">
        <v>5602.13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0.21686762690253358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Program Coordinator II</v>
      </c>
      <c r="AN4" s="5">
        <f ca="1">E13</f>
        <v>5</v>
      </c>
      <c r="AO4" s="53">
        <f>D3</f>
        <v>4603.7299999999996</v>
      </c>
      <c r="AP4" s="53">
        <f>E3</f>
        <v>5102.93</v>
      </c>
      <c r="AQ4" s="53">
        <f>F3</f>
        <v>5602.13</v>
      </c>
      <c r="AR4" s="53">
        <f ca="1">D14</f>
        <v>4483.7</v>
      </c>
      <c r="AS4" s="53">
        <f ca="1">E14</f>
        <v>5213.5</v>
      </c>
      <c r="AT4" s="53">
        <f ca="1">F14</f>
        <v>5990</v>
      </c>
      <c r="AU4" s="11">
        <f ca="1">D16</f>
        <v>-2.6072336996305068E-2</v>
      </c>
      <c r="AV4" s="11">
        <f ca="1">E16</f>
        <v>2.1667943710770077E-2</v>
      </c>
      <c r="AW4" s="11">
        <f ca="1">F16</f>
        <v>6.9236165529896754E-2</v>
      </c>
    </row>
    <row r="5" spans="1:49" ht="18.75" customHeight="1" x14ac:dyDescent="0.45">
      <c r="A5" s="20" t="s">
        <v>22</v>
      </c>
      <c r="B5" s="20" t="s">
        <v>835</v>
      </c>
      <c r="C5" s="20" t="s">
        <v>19</v>
      </c>
      <c r="D5" s="21">
        <v>3799.47</v>
      </c>
      <c r="E5" s="21">
        <f t="shared" si="0"/>
        <v>4208.5349999999999</v>
      </c>
      <c r="F5" s="21">
        <v>4617.6000000000004</v>
      </c>
      <c r="G5" s="21" t="str">
        <f t="shared" si="1"/>
        <v/>
      </c>
      <c r="H5" s="22">
        <f t="shared" si="2"/>
        <v>0.21532740092697145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836</v>
      </c>
      <c r="C6" s="20" t="s">
        <v>19</v>
      </c>
      <c r="D6" s="21">
        <v>4961.5</v>
      </c>
      <c r="E6" s="21">
        <f t="shared" si="0"/>
        <v>5509.2350000000006</v>
      </c>
      <c r="F6" s="21">
        <v>6056.97</v>
      </c>
      <c r="G6" s="21" t="str">
        <f t="shared" si="1"/>
        <v/>
      </c>
      <c r="H6" s="22">
        <f t="shared" si="2"/>
        <v>0.22079411468305965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835</v>
      </c>
      <c r="C7" s="20" t="s">
        <v>19</v>
      </c>
      <c r="D7" s="21">
        <v>7342.49</v>
      </c>
      <c r="E7" s="21">
        <f t="shared" si="0"/>
        <v>8133.67</v>
      </c>
      <c r="F7" s="21">
        <v>8924.85</v>
      </c>
      <c r="G7" s="21" t="str">
        <f t="shared" si="1"/>
        <v/>
      </c>
      <c r="H7" s="22">
        <f t="shared" si="2"/>
        <v>0.21550727341814579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837</v>
      </c>
      <c r="C9" s="20" t="s">
        <v>19</v>
      </c>
      <c r="D9" s="21">
        <v>4483.7</v>
      </c>
      <c r="E9" s="21">
        <f t="shared" si="0"/>
        <v>4978.6900000000005</v>
      </c>
      <c r="F9" s="21">
        <v>5473.68</v>
      </c>
      <c r="G9" s="21" t="str">
        <f t="shared" si="1"/>
        <v/>
      </c>
      <c r="H9" s="22">
        <f t="shared" si="2"/>
        <v>0.22079532528938173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837</v>
      </c>
      <c r="C11" s="20" t="s">
        <v>19</v>
      </c>
      <c r="D11" s="21">
        <v>4437</v>
      </c>
      <c r="E11" s="21">
        <f t="shared" si="0"/>
        <v>5213.5</v>
      </c>
      <c r="F11" s="21">
        <v>5990</v>
      </c>
      <c r="G11" s="21" t="str">
        <f t="shared" si="1"/>
        <v/>
      </c>
      <c r="H11" s="22">
        <f t="shared" si="2"/>
        <v>0.35001126887536627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4483.7</v>
      </c>
      <c r="E14" s="32">
        <f ca="1">MEDIAN(INDIRECT("E4"):E12)</f>
        <v>5213.5</v>
      </c>
      <c r="F14" s="32">
        <f ca="1">MEDIAN(INDIRECT("F4"):F12)</f>
        <v>5990</v>
      </c>
      <c r="G14" s="33"/>
      <c r="H14" s="34">
        <f ca="1">MEDIAN(INDIRECT("H4"):H12)</f>
        <v>0.22079411468305965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5004.8320000000003</v>
      </c>
      <c r="E15" s="33">
        <f ca="1">AVERAGE(INDIRECT("E4"):E12)</f>
        <v>5608.7260000000006</v>
      </c>
      <c r="F15" s="33">
        <f ca="1">AVERAGE(INDIRECT("F4"):F12)</f>
        <v>6212.62</v>
      </c>
      <c r="G15" s="33"/>
      <c r="H15" s="34">
        <f ca="1">AVERAGE(INDIRECT("H4"):H12)</f>
        <v>0.24448707663858499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-2.6072336996305068E-2</v>
      </c>
      <c r="E16" s="34">
        <f ca="1">IFERROR(INDIRECT(ADDRESS(ROW()-2,COLUMN()))/E3-1,"")</f>
        <v>2.1667943710770077E-2</v>
      </c>
      <c r="F16" s="34">
        <f ca="1">IFERROR(INDIRECT(ADDRESS(ROW()-2,COLUMN()))/F3-1,"")</f>
        <v>6.9236165529896754E-2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8.7125439589202935E-2</v>
      </c>
      <c r="E17" s="34">
        <f ca="1">IF(E3&gt;=INDIRECT(ADDRESS(ROW()-2,COLUMN())),"At Market",INDIRECT(ADDRESS(ROW()-2,COLUMN()))/E3-1)</f>
        <v>9.911874158571643E-2</v>
      </c>
      <c r="F17" s="34">
        <f ca="1">IF(F3&gt;=INDIRECT(ADDRESS(ROW()-2,COLUMN())),"At Market",INDIRECT(ADDRESS(ROW()-2,COLUMN()))/F3-1)</f>
        <v>0.10897462215264553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Program Supervisor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838</v>
      </c>
      <c r="C3" s="12" t="s">
        <v>19</v>
      </c>
      <c r="D3" s="13">
        <v>5751.2</v>
      </c>
      <c r="E3" s="13">
        <f t="shared" ref="E3:E11" si="0">IF(OR(B3 = "No Comparable Class", B3 = "Data Not Available", B3 = "Not Surveyed"),"",MEDIAN(D3,F3))</f>
        <v>6371.7350000000006</v>
      </c>
      <c r="F3" s="13">
        <v>6992.27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0.21579322576158022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Program Supervisor</v>
      </c>
      <c r="AN4" s="5">
        <f ca="1">E13</f>
        <v>1</v>
      </c>
      <c r="AO4" s="53">
        <f>D3</f>
        <v>5751.2</v>
      </c>
      <c r="AP4" s="53">
        <f>E3</f>
        <v>6371.7350000000006</v>
      </c>
      <c r="AQ4" s="53">
        <f>F3</f>
        <v>6992.27</v>
      </c>
      <c r="AR4" s="53">
        <f ca="1">D14</f>
        <v>7199.29</v>
      </c>
      <c r="AS4" s="53">
        <f ca="1">E14</f>
        <v>7975.0349999999999</v>
      </c>
      <c r="AT4" s="53">
        <f ca="1">F14</f>
        <v>8750.7800000000007</v>
      </c>
      <c r="AU4" s="11">
        <f ca="1">D16</f>
        <v>0.25178919182083748</v>
      </c>
      <c r="AV4" s="11">
        <f ca="1">E16</f>
        <v>0.2516269116653469</v>
      </c>
      <c r="AW4" s="11">
        <f ca="1">F16</f>
        <v>0.2514934348931035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429</v>
      </c>
      <c r="C7" s="20" t="s">
        <v>19</v>
      </c>
      <c r="D7" s="21">
        <v>7199.29</v>
      </c>
      <c r="E7" s="21">
        <f t="shared" si="0"/>
        <v>7975.0349999999999</v>
      </c>
      <c r="F7" s="21">
        <v>8750.7800000000007</v>
      </c>
      <c r="G7" s="21" t="str">
        <f t="shared" si="1"/>
        <v/>
      </c>
      <c r="H7" s="22">
        <f t="shared" si="2"/>
        <v>0.21550597350572076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1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7199.29</v>
      </c>
      <c r="E14" s="32">
        <f ca="1">MEDIAN(INDIRECT("E4"):E12)</f>
        <v>7975.0349999999999</v>
      </c>
      <c r="F14" s="32">
        <f ca="1">MEDIAN(INDIRECT("F4"):F12)</f>
        <v>8750.7800000000007</v>
      </c>
      <c r="G14" s="33"/>
      <c r="H14" s="34">
        <f ca="1">MEDIAN(INDIRECT("H4"):H12)</f>
        <v>0.21550597350572076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7199.29</v>
      </c>
      <c r="E15" s="33">
        <f ca="1">AVERAGE(INDIRECT("E4"):E12)</f>
        <v>7975.0349999999999</v>
      </c>
      <c r="F15" s="33">
        <f ca="1">AVERAGE(INDIRECT("F4"):F12)</f>
        <v>8750.7800000000007</v>
      </c>
      <c r="G15" s="33"/>
      <c r="H15" s="34">
        <f ca="1">AVERAGE(INDIRECT("H4"):H12)</f>
        <v>0.21550597350572076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0.25178919182083748</v>
      </c>
      <c r="E16" s="34">
        <f ca="1">IFERROR(INDIRECT(ADDRESS(ROW()-2,COLUMN()))/E3-1,"")</f>
        <v>0.2516269116653469</v>
      </c>
      <c r="F16" s="34">
        <f ca="1">IFERROR(INDIRECT(ADDRESS(ROW()-2,COLUMN()))/F3-1,"")</f>
        <v>0.2514934348931035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0.25178919182083748</v>
      </c>
      <c r="E17" s="34">
        <f ca="1">IF(E3&gt;=INDIRECT(ADDRESS(ROW()-2,COLUMN())),"At Market",INDIRECT(ADDRESS(ROW()-2,COLUMN()))/E3-1)</f>
        <v>0.2516269116653469</v>
      </c>
      <c r="F17" s="34">
        <f ca="1">IF(F3&gt;=INDIRECT(ADDRESS(ROW()-2,COLUMN())),"At Market",INDIRECT(ADDRESS(ROW()-2,COLUMN()))/F3-1)</f>
        <v>0.2514934348931035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7" workbookViewId="0"/>
  </sheetViews>
  <sheetFormatPr defaultColWidth="9.1796875" defaultRowHeight="13" x14ac:dyDescent="0.3"/>
  <cols>
    <col min="1" max="1" width="51" style="5" bestFit="1" customWidth="1"/>
    <col min="2" max="2" width="57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Animal Shelter Assistant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134</v>
      </c>
      <c r="C3" s="12" t="s">
        <v>19</v>
      </c>
      <c r="D3" s="13">
        <v>2801.07</v>
      </c>
      <c r="E3" s="13">
        <f t="shared" ref="E3:E11" si="0">IF(OR(B3 = "No Comparable Class", B3 = "Data Not Available", B3 = "Not Surveyed"),"",MEDIAN(D3,F3))</f>
        <v>3105.27</v>
      </c>
      <c r="F3" s="13">
        <v>3409.47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0.21720271182083972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135</v>
      </c>
      <c r="C4" s="20" t="s">
        <v>19</v>
      </c>
      <c r="D4" s="21">
        <v>3419.87</v>
      </c>
      <c r="E4" s="21">
        <f t="shared" si="0"/>
        <v>3788.2</v>
      </c>
      <c r="F4" s="21">
        <v>4156.53</v>
      </c>
      <c r="G4" s="21" t="str">
        <f t="shared" si="1"/>
        <v/>
      </c>
      <c r="H4" s="22">
        <f t="shared" si="2"/>
        <v>0.21540584876033297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Animal Shelter Assistant</v>
      </c>
      <c r="AN4" s="5">
        <f ca="1">E13</f>
        <v>8</v>
      </c>
      <c r="AO4" s="53">
        <f>D3</f>
        <v>2801.07</v>
      </c>
      <c r="AP4" s="53">
        <f>E3</f>
        <v>3105.27</v>
      </c>
      <c r="AQ4" s="53">
        <f>F3</f>
        <v>3409.47</v>
      </c>
      <c r="AR4" s="53">
        <f ca="1">D14</f>
        <v>3102.7150000000001</v>
      </c>
      <c r="AS4" s="53">
        <f ca="1">E14</f>
        <v>3441.3425000000002</v>
      </c>
      <c r="AT4" s="53">
        <f ca="1">F14</f>
        <v>3779.9700000000003</v>
      </c>
      <c r="AU4" s="11">
        <f ca="1">D16</f>
        <v>0.1076892044825728</v>
      </c>
      <c r="AV4" s="11">
        <f ca="1">E16</f>
        <v>0.10822649882296886</v>
      </c>
      <c r="AW4" s="11">
        <f ca="1">F16</f>
        <v>0.10866791612772664</v>
      </c>
    </row>
    <row r="5" spans="1:49" ht="18.75" customHeight="1" x14ac:dyDescent="0.45">
      <c r="A5" s="20" t="s">
        <v>22</v>
      </c>
      <c r="B5" s="20" t="s">
        <v>136</v>
      </c>
      <c r="C5" s="20" t="s">
        <v>19</v>
      </c>
      <c r="D5" s="21">
        <v>3085.33</v>
      </c>
      <c r="E5" s="21">
        <f t="shared" si="0"/>
        <v>3418.13</v>
      </c>
      <c r="F5" s="21">
        <v>3750.93</v>
      </c>
      <c r="G5" s="21" t="str">
        <f t="shared" si="1"/>
        <v/>
      </c>
      <c r="H5" s="22">
        <f t="shared" si="2"/>
        <v>0.21573057014970853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137</v>
      </c>
      <c r="C6" s="20" t="s">
        <v>19</v>
      </c>
      <c r="D6" s="21">
        <v>3120.1</v>
      </c>
      <c r="E6" s="21">
        <f t="shared" si="0"/>
        <v>3464.5550000000003</v>
      </c>
      <c r="F6" s="21">
        <v>3809.01</v>
      </c>
      <c r="G6" s="21" t="str">
        <f t="shared" si="1"/>
        <v/>
      </c>
      <c r="H6" s="22">
        <f t="shared" si="2"/>
        <v>0.22079741033941236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138</v>
      </c>
      <c r="C7" s="20" t="s">
        <v>19</v>
      </c>
      <c r="D7" s="21">
        <v>3430.29</v>
      </c>
      <c r="E7" s="21">
        <f t="shared" si="0"/>
        <v>3799.91</v>
      </c>
      <c r="F7" s="21">
        <v>4169.53</v>
      </c>
      <c r="G7" s="21" t="str">
        <f t="shared" si="1"/>
        <v/>
      </c>
      <c r="H7" s="22">
        <f t="shared" si="2"/>
        <v>0.2155036454643775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139</v>
      </c>
      <c r="C8" s="20" t="s">
        <v>19</v>
      </c>
      <c r="D8" s="21">
        <v>3140.8</v>
      </c>
      <c r="E8" s="21">
        <f t="shared" si="0"/>
        <v>3479.665</v>
      </c>
      <c r="F8" s="21">
        <v>3818.53</v>
      </c>
      <c r="G8" s="21" t="str">
        <f t="shared" si="1"/>
        <v/>
      </c>
      <c r="H8" s="22">
        <f t="shared" si="2"/>
        <v>0.2157826031584309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136</v>
      </c>
      <c r="C9" s="20" t="s">
        <v>19</v>
      </c>
      <c r="D9" s="21">
        <v>2501.5500000000002</v>
      </c>
      <c r="E9" s="21">
        <f t="shared" si="0"/>
        <v>2777.71</v>
      </c>
      <c r="F9" s="21">
        <v>3053.87</v>
      </c>
      <c r="G9" s="21" t="str">
        <f t="shared" si="1"/>
        <v/>
      </c>
      <c r="H9" s="22">
        <f t="shared" si="2"/>
        <v>0.22079110951210246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140</v>
      </c>
      <c r="C10" s="20" t="s">
        <v>19</v>
      </c>
      <c r="D10" s="21">
        <v>2426.67</v>
      </c>
      <c r="E10" s="21">
        <f t="shared" si="0"/>
        <v>2688.15</v>
      </c>
      <c r="F10" s="21">
        <v>2949.63</v>
      </c>
      <c r="G10" s="21" t="str">
        <f t="shared" si="1"/>
        <v/>
      </c>
      <c r="H10" s="22">
        <f t="shared" si="2"/>
        <v>0.21550519848187033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141</v>
      </c>
      <c r="C11" s="20" t="s">
        <v>19</v>
      </c>
      <c r="D11" s="21">
        <v>2609</v>
      </c>
      <c r="E11" s="21">
        <f t="shared" si="0"/>
        <v>3066</v>
      </c>
      <c r="F11" s="21">
        <v>3523</v>
      </c>
      <c r="G11" s="21" t="str">
        <f t="shared" si="1"/>
        <v/>
      </c>
      <c r="H11" s="22">
        <f t="shared" si="2"/>
        <v>0.35032579532387897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3102.7150000000001</v>
      </c>
      <c r="E14" s="32">
        <f ca="1">MEDIAN(INDIRECT("E4"):E12)</f>
        <v>3441.3425000000002</v>
      </c>
      <c r="F14" s="32">
        <f ca="1">MEDIAN(INDIRECT("F4"):F12)</f>
        <v>3779.9700000000003</v>
      </c>
      <c r="G14" s="33"/>
      <c r="H14" s="34">
        <f ca="1">MEDIAN(INDIRECT("H4"):H12)</f>
        <v>0.21575658665406972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2966.7012500000001</v>
      </c>
      <c r="E15" s="33">
        <f ca="1">AVERAGE(INDIRECT("E4"):E12)</f>
        <v>3310.29</v>
      </c>
      <c r="F15" s="33">
        <f ca="1">AVERAGE(INDIRECT("F4"):F12)</f>
        <v>3653.8787499999999</v>
      </c>
      <c r="G15" s="33"/>
      <c r="H15" s="34">
        <f ca="1">AVERAGE(INDIRECT("H4"):H12)</f>
        <v>0.23373027264876425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0.1076892044825728</v>
      </c>
      <c r="E16" s="34">
        <f ca="1">IFERROR(INDIRECT(ADDRESS(ROW()-2,COLUMN()))/E3-1,"")</f>
        <v>0.10822649882296886</v>
      </c>
      <c r="F16" s="34">
        <f ca="1">IFERROR(INDIRECT(ADDRESS(ROW()-2,COLUMN()))/F3-1,"")</f>
        <v>0.10866791612772664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5.9131421206895851E-2</v>
      </c>
      <c r="E17" s="34">
        <f ca="1">IF(E3&gt;=INDIRECT(ADDRESS(ROW()-2,COLUMN())),"At Market",INDIRECT(ADDRESS(ROW()-2,COLUMN()))/E3-1)</f>
        <v>6.6023244355563282E-2</v>
      </c>
      <c r="F17" s="34">
        <f ca="1">IF(F3&gt;=INDIRECT(ADDRESS(ROW()-2,COLUMN())),"At Market",INDIRECT(ADDRESS(ROW()-2,COLUMN()))/F3-1)</f>
        <v>7.168526193220659E-2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6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Psychiatric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839</v>
      </c>
      <c r="C3" s="12" t="s">
        <v>19</v>
      </c>
      <c r="D3" s="13">
        <v>4359.33</v>
      </c>
      <c r="E3" s="13">
        <f t="shared" ref="E3:E11" si="0">IF(OR(B3 = "No Comparable Class", B3 = "Data Not Available", B3 = "Not Surveyed"),"",MEDIAN(D3,F3))</f>
        <v>4829.0650000000005</v>
      </c>
      <c r="F3" s="13">
        <v>5298.8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0.21550788767998763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Psychiatric Technician II</v>
      </c>
      <c r="AN4" s="5">
        <f ca="1">E13</f>
        <v>5</v>
      </c>
      <c r="AO4" s="53">
        <f>D3</f>
        <v>4359.33</v>
      </c>
      <c r="AP4" s="53">
        <f>E3</f>
        <v>4829.0650000000005</v>
      </c>
      <c r="AQ4" s="53">
        <f>F3</f>
        <v>5298.8</v>
      </c>
      <c r="AR4" s="53">
        <f ca="1">D14</f>
        <v>4269.2</v>
      </c>
      <c r="AS4" s="53">
        <f ca="1">E14</f>
        <v>4729.3999999999996</v>
      </c>
      <c r="AT4" s="53">
        <f ca="1">F14</f>
        <v>5189.6000000000004</v>
      </c>
      <c r="AU4" s="11">
        <f ca="1">D16</f>
        <v>-2.0675195500226007E-2</v>
      </c>
      <c r="AV4" s="11">
        <f ca="1">E16</f>
        <v>-2.0638570820645574E-2</v>
      </c>
      <c r="AW4" s="11">
        <f ca="1">F16</f>
        <v>-2.060843964671244E-2</v>
      </c>
    </row>
    <row r="5" spans="1:49" ht="18.75" customHeight="1" x14ac:dyDescent="0.45">
      <c r="A5" s="20" t="s">
        <v>22</v>
      </c>
      <c r="B5" s="20" t="s">
        <v>839</v>
      </c>
      <c r="C5" s="20" t="s">
        <v>19</v>
      </c>
      <c r="D5" s="21">
        <v>4269.2</v>
      </c>
      <c r="E5" s="21">
        <f t="shared" si="0"/>
        <v>4729.3999999999996</v>
      </c>
      <c r="F5" s="21">
        <v>5189.6000000000004</v>
      </c>
      <c r="G5" s="21" t="str">
        <f t="shared" si="1"/>
        <v/>
      </c>
      <c r="H5" s="22">
        <f t="shared" si="2"/>
        <v>0.21559074299634595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840</v>
      </c>
      <c r="C6" s="20" t="s">
        <v>19</v>
      </c>
      <c r="D6" s="21">
        <v>4936.82</v>
      </c>
      <c r="E6" s="21">
        <f t="shared" si="0"/>
        <v>5481.83</v>
      </c>
      <c r="F6" s="21">
        <v>6026.84</v>
      </c>
      <c r="G6" s="21" t="str">
        <f t="shared" si="1"/>
        <v/>
      </c>
      <c r="H6" s="22">
        <f t="shared" si="2"/>
        <v>0.22079395238230282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840</v>
      </c>
      <c r="C7" s="20" t="s">
        <v>19</v>
      </c>
      <c r="D7" s="21">
        <v>3931.61</v>
      </c>
      <c r="E7" s="21">
        <f t="shared" si="0"/>
        <v>4355.26</v>
      </c>
      <c r="F7" s="21">
        <v>4778.91</v>
      </c>
      <c r="G7" s="21" t="str">
        <f t="shared" si="1"/>
        <v/>
      </c>
      <c r="H7" s="22">
        <f t="shared" si="2"/>
        <v>0.21550967669733256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840</v>
      </c>
      <c r="C8" s="20" t="s">
        <v>19</v>
      </c>
      <c r="D8" s="21">
        <v>3851.47</v>
      </c>
      <c r="E8" s="21">
        <f t="shared" si="0"/>
        <v>4267.47</v>
      </c>
      <c r="F8" s="21">
        <v>4683.47</v>
      </c>
      <c r="G8" s="21" t="str">
        <f t="shared" si="1"/>
        <v/>
      </c>
      <c r="H8" s="22">
        <f t="shared" si="2"/>
        <v>0.21602141519991092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841</v>
      </c>
      <c r="C10" s="20" t="s">
        <v>19</v>
      </c>
      <c r="D10" s="21">
        <v>4698.1099999999997</v>
      </c>
      <c r="E10" s="21">
        <f t="shared" si="0"/>
        <v>5204.3500000000004</v>
      </c>
      <c r="F10" s="21">
        <v>5710.59</v>
      </c>
      <c r="G10" s="21" t="str">
        <f t="shared" si="1"/>
        <v/>
      </c>
      <c r="H10" s="22">
        <f t="shared" si="2"/>
        <v>0.21550793829859249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4269.2</v>
      </c>
      <c r="E14" s="32">
        <f ca="1">MEDIAN(INDIRECT("E4"):E12)</f>
        <v>4729.3999999999996</v>
      </c>
      <c r="F14" s="32">
        <f ca="1">MEDIAN(INDIRECT("F4"):F12)</f>
        <v>5189.6000000000004</v>
      </c>
      <c r="G14" s="33"/>
      <c r="H14" s="34">
        <f ca="1">MEDIAN(INDIRECT("H4"):H12)</f>
        <v>0.21559074299634595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4337.4420000000009</v>
      </c>
      <c r="E15" s="33">
        <f ca="1">AVERAGE(INDIRECT("E4"):E12)</f>
        <v>4807.6619999999994</v>
      </c>
      <c r="F15" s="33">
        <f ca="1">AVERAGE(INDIRECT("F4"):F12)</f>
        <v>5277.8819999999996</v>
      </c>
      <c r="G15" s="33"/>
      <c r="H15" s="34">
        <f ca="1">AVERAGE(INDIRECT("H4"):H12)</f>
        <v>0.21668474511489694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-2.0675195500226007E-2</v>
      </c>
      <c r="E16" s="34">
        <f ca="1">IFERROR(INDIRECT(ADDRESS(ROW()-2,COLUMN()))/E3-1,"")</f>
        <v>-2.0638570820645574E-2</v>
      </c>
      <c r="F16" s="34">
        <f ca="1">IFERROR(INDIRECT(ADDRESS(ROW()-2,COLUMN()))/F3-1,"")</f>
        <v>-2.060843964671244E-2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Psychiatrist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842</v>
      </c>
      <c r="C3" s="12" t="s">
        <v>19</v>
      </c>
      <c r="D3" s="13">
        <v>18832.669999999998</v>
      </c>
      <c r="E3" s="13">
        <f t="shared" ref="E3:E11" si="0">IF(OR(B3 = "No Comparable Class", B3 = "Data Not Available", B3 = "Not Surveyed"),"",MEDIAN(D3,F3))</f>
        <v>20864.134999999998</v>
      </c>
      <c r="F3" s="13">
        <v>22895.599999999999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0.2157383950337366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842</v>
      </c>
      <c r="C4" s="20" t="s">
        <v>19</v>
      </c>
      <c r="D4" s="21">
        <v>31262.400000000001</v>
      </c>
      <c r="E4" s="21">
        <f t="shared" si="0"/>
        <v>31262.400000000001</v>
      </c>
      <c r="F4" s="21">
        <v>31262.400000000001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Psychiatrist</v>
      </c>
      <c r="AN4" s="5">
        <f ca="1">E13</f>
        <v>5</v>
      </c>
      <c r="AO4" s="53">
        <f>D3</f>
        <v>18832.669999999998</v>
      </c>
      <c r="AP4" s="53">
        <f>E3</f>
        <v>20864.134999999998</v>
      </c>
      <c r="AQ4" s="53">
        <f>F3</f>
        <v>22895.599999999999</v>
      </c>
      <c r="AR4" s="53">
        <f ca="1">D14</f>
        <v>19686.849999999999</v>
      </c>
      <c r="AS4" s="53">
        <f ca="1">E14</f>
        <v>21808.18</v>
      </c>
      <c r="AT4" s="53">
        <f ca="1">F14</f>
        <v>23929.51</v>
      </c>
      <c r="AU4" s="11">
        <f ca="1">D16</f>
        <v>4.5356287770135673E-2</v>
      </c>
      <c r="AV4" s="11">
        <f ca="1">E16</f>
        <v>4.5247262826855872E-2</v>
      </c>
      <c r="AW4" s="11">
        <f ca="1">F16</f>
        <v>4.5157584863467104E-2</v>
      </c>
    </row>
    <row r="5" spans="1:49" ht="18.75" customHeight="1" x14ac:dyDescent="0.45">
      <c r="A5" s="20" t="s">
        <v>22</v>
      </c>
      <c r="B5" s="20" t="s">
        <v>843</v>
      </c>
      <c r="C5" s="20" t="s">
        <v>19</v>
      </c>
      <c r="D5" s="21">
        <v>20533.07</v>
      </c>
      <c r="E5" s="21">
        <f t="shared" si="0"/>
        <v>22745.67</v>
      </c>
      <c r="F5" s="21">
        <v>24958.27</v>
      </c>
      <c r="G5" s="21" t="str">
        <f t="shared" si="1"/>
        <v/>
      </c>
      <c r="H5" s="22">
        <f t="shared" si="2"/>
        <v>0.21551575093252007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844</v>
      </c>
      <c r="C6" s="20" t="s">
        <v>19</v>
      </c>
      <c r="D6" s="21">
        <v>18697.580000000002</v>
      </c>
      <c r="E6" s="21">
        <f t="shared" si="0"/>
        <v>20761.740000000002</v>
      </c>
      <c r="F6" s="21">
        <v>22825.9</v>
      </c>
      <c r="G6" s="21" t="str">
        <f t="shared" si="1"/>
        <v/>
      </c>
      <c r="H6" s="22">
        <f t="shared" si="2"/>
        <v>0.22079434878738313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842</v>
      </c>
      <c r="C8" s="20" t="s">
        <v>19</v>
      </c>
      <c r="D8" s="21">
        <v>16964.13</v>
      </c>
      <c r="E8" s="21">
        <f t="shared" si="0"/>
        <v>18792.800000000003</v>
      </c>
      <c r="F8" s="21">
        <v>20621.47</v>
      </c>
      <c r="G8" s="21" t="str">
        <f t="shared" si="1"/>
        <v/>
      </c>
      <c r="H8" s="22">
        <f t="shared" si="2"/>
        <v>0.2155925473336977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845</v>
      </c>
      <c r="C10" s="20" t="s">
        <v>19</v>
      </c>
      <c r="D10" s="21">
        <v>19686.849999999999</v>
      </c>
      <c r="E10" s="21">
        <f t="shared" si="0"/>
        <v>21808.18</v>
      </c>
      <c r="F10" s="21">
        <v>23929.51</v>
      </c>
      <c r="G10" s="21" t="str">
        <f t="shared" si="1"/>
        <v/>
      </c>
      <c r="H10" s="22">
        <f t="shared" si="2"/>
        <v>0.21550730563802745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19686.849999999999</v>
      </c>
      <c r="E14" s="32">
        <f ca="1">MEDIAN(INDIRECT("E4"):E12)</f>
        <v>21808.18</v>
      </c>
      <c r="F14" s="32">
        <f ca="1">MEDIAN(INDIRECT("F4"):F12)</f>
        <v>23929.51</v>
      </c>
      <c r="G14" s="33"/>
      <c r="H14" s="34">
        <f ca="1">MEDIAN(INDIRECT("H4"):H12)</f>
        <v>0.21551575093252007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21428.806</v>
      </c>
      <c r="E15" s="33">
        <f ca="1">AVERAGE(INDIRECT("E4"):E12)</f>
        <v>23074.158000000003</v>
      </c>
      <c r="F15" s="33">
        <f ca="1">AVERAGE(INDIRECT("F4"):F12)</f>
        <v>24719.510000000002</v>
      </c>
      <c r="G15" s="33"/>
      <c r="H15" s="34">
        <f ca="1">AVERAGE(INDIRECT("H4"):H12)</f>
        <v>0.17348199053832566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4.5356287770135673E-2</v>
      </c>
      <c r="E16" s="34">
        <f ca="1">IFERROR(INDIRECT(ADDRESS(ROW()-2,COLUMN()))/E3-1,"")</f>
        <v>4.5247262826855872E-2</v>
      </c>
      <c r="F16" s="34">
        <f ca="1">IFERROR(INDIRECT(ADDRESS(ROW()-2,COLUMN()))/F3-1,"")</f>
        <v>4.5157584863467104E-2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0.13785278454940286</v>
      </c>
      <c r="E17" s="34">
        <f ca="1">IF(E3&gt;=INDIRECT(ADDRESS(ROW()-2,COLUMN())),"At Market",INDIRECT(ADDRESS(ROW()-2,COLUMN()))/E3-1)</f>
        <v>0.10592449675004523</v>
      </c>
      <c r="F17" s="34">
        <f ca="1">IF(F3&gt;=INDIRECT(ADDRESS(ROW()-2,COLUMN())),"At Market",INDIRECT(ADDRESS(ROW()-2,COLUMN()))/F3-1)</f>
        <v>7.9662031132619493E-2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0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Public Access TV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846</v>
      </c>
      <c r="C3" s="12" t="s">
        <v>19</v>
      </c>
      <c r="D3" s="13">
        <v>5891.6</v>
      </c>
      <c r="E3" s="13">
        <f t="shared" ref="E3:E11" si="0">IF(OR(B3 = "No Comparable Class", B3 = "Data Not Available", B3 = "Not Surveyed"),"",MEDIAN(D3,F3))</f>
        <v>6526</v>
      </c>
      <c r="F3" s="13">
        <v>7160.4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0.21535745807590456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Public Access TV Manager</v>
      </c>
      <c r="AN4" s="5">
        <f ca="1">E13</f>
        <v>1</v>
      </c>
      <c r="AO4" s="53">
        <f>D3</f>
        <v>5891.6</v>
      </c>
      <c r="AP4" s="53">
        <f>E3</f>
        <v>6526</v>
      </c>
      <c r="AQ4" s="53">
        <f>F3</f>
        <v>7160.4</v>
      </c>
      <c r="AR4" s="53">
        <f ca="1">D14</f>
        <v>6511</v>
      </c>
      <c r="AS4" s="53">
        <f ca="1">E14</f>
        <v>7650.5</v>
      </c>
      <c r="AT4" s="53">
        <f ca="1">F14</f>
        <v>8790</v>
      </c>
      <c r="AU4" s="11">
        <f ca="1">D16</f>
        <v>0.1051327313463235</v>
      </c>
      <c r="AV4" s="11">
        <f ca="1">E16</f>
        <v>0.17231075697211162</v>
      </c>
      <c r="AW4" s="11">
        <f ca="1">F16</f>
        <v>0.22758505111446303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847</v>
      </c>
      <c r="C11" s="20" t="s">
        <v>19</v>
      </c>
      <c r="D11" s="21">
        <v>6511</v>
      </c>
      <c r="E11" s="21">
        <f t="shared" si="0"/>
        <v>7650.5</v>
      </c>
      <c r="F11" s="21">
        <v>8790</v>
      </c>
      <c r="G11" s="21" t="str">
        <f t="shared" si="1"/>
        <v/>
      </c>
      <c r="H11" s="22">
        <f t="shared" si="2"/>
        <v>0.35002303793580092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1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6511</v>
      </c>
      <c r="E14" s="32">
        <f ca="1">MEDIAN(INDIRECT("E4"):E12)</f>
        <v>7650.5</v>
      </c>
      <c r="F14" s="32">
        <f ca="1">MEDIAN(INDIRECT("F4"):F12)</f>
        <v>8790</v>
      </c>
      <c r="G14" s="33"/>
      <c r="H14" s="34">
        <f ca="1">MEDIAN(INDIRECT("H4"):H12)</f>
        <v>0.35002303793580092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6511</v>
      </c>
      <c r="E15" s="33">
        <f ca="1">AVERAGE(INDIRECT("E4"):E12)</f>
        <v>7650.5</v>
      </c>
      <c r="F15" s="33">
        <f ca="1">AVERAGE(INDIRECT("F4"):F12)</f>
        <v>8790</v>
      </c>
      <c r="G15" s="33"/>
      <c r="H15" s="34">
        <f ca="1">AVERAGE(INDIRECT("H4"):H12)</f>
        <v>0.35002303793580092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0.1051327313463235</v>
      </c>
      <c r="E16" s="34">
        <f ca="1">IFERROR(INDIRECT(ADDRESS(ROW()-2,COLUMN()))/E3-1,"")</f>
        <v>0.17231075697211162</v>
      </c>
      <c r="F16" s="34">
        <f ca="1">IFERROR(INDIRECT(ADDRESS(ROW()-2,COLUMN()))/F3-1,"")</f>
        <v>0.22758505111446303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0.1051327313463235</v>
      </c>
      <c r="E17" s="34">
        <f ca="1">IF(E3&gt;=INDIRECT(ADDRESS(ROW()-2,COLUMN())),"At Market",INDIRECT(ADDRESS(ROW()-2,COLUMN()))/E3-1)</f>
        <v>0.17231075697211162</v>
      </c>
      <c r="F17" s="34">
        <f ca="1">IF(F3&gt;=INDIRECT(ADDRESS(ROW()-2,COLUMN())),"At Market",INDIRECT(ADDRESS(ROW()-2,COLUMN()))/F3-1)</f>
        <v>0.22758505111446303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4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Public Access TV Program Coordinator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848</v>
      </c>
      <c r="C3" s="12" t="s">
        <v>19</v>
      </c>
      <c r="D3" s="13">
        <v>4966</v>
      </c>
      <c r="E3" s="13">
        <f t="shared" ref="E3:E11" si="0">IF(OR(B3 = "No Comparable Class", B3 = "Data Not Available", B3 = "Not Surveyed"),"",MEDIAN(D3,F3))</f>
        <v>5503.335</v>
      </c>
      <c r="F3" s="13">
        <v>6040.67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0.21640555779299242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Public Access TV Program Coordinator</v>
      </c>
      <c r="AN4" s="5">
        <f ca="1">E13</f>
        <v>1</v>
      </c>
      <c r="AO4" s="53">
        <f>D3</f>
        <v>4966</v>
      </c>
      <c r="AP4" s="53">
        <f>E3</f>
        <v>5503.335</v>
      </c>
      <c r="AQ4" s="53">
        <f>F3</f>
        <v>6040.67</v>
      </c>
      <c r="AR4" s="53">
        <f ca="1">D14</f>
        <v>4437</v>
      </c>
      <c r="AS4" s="53">
        <f ca="1">E14</f>
        <v>5213.5</v>
      </c>
      <c r="AT4" s="53">
        <f ca="1">F14</f>
        <v>5990</v>
      </c>
      <c r="AU4" s="11">
        <f ca="1">D16</f>
        <v>-0.10652436568666934</v>
      </c>
      <c r="AV4" s="11">
        <f ca="1">E16</f>
        <v>-5.2665338381181592E-2</v>
      </c>
      <c r="AW4" s="11">
        <f ca="1">F16</f>
        <v>-8.3881423749352368E-3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849</v>
      </c>
      <c r="C11" s="20" t="s">
        <v>19</v>
      </c>
      <c r="D11" s="21">
        <v>4437</v>
      </c>
      <c r="E11" s="21">
        <f t="shared" si="0"/>
        <v>5213.5</v>
      </c>
      <c r="F11" s="21">
        <v>5990</v>
      </c>
      <c r="G11" s="21" t="str">
        <f t="shared" si="1"/>
        <v/>
      </c>
      <c r="H11" s="22">
        <f t="shared" si="2"/>
        <v>0.35001126887536627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1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4437</v>
      </c>
      <c r="E14" s="32">
        <f ca="1">MEDIAN(INDIRECT("E4"):E12)</f>
        <v>5213.5</v>
      </c>
      <c r="F14" s="32">
        <f ca="1">MEDIAN(INDIRECT("F4"):F12)</f>
        <v>5990</v>
      </c>
      <c r="G14" s="33"/>
      <c r="H14" s="34">
        <f ca="1">MEDIAN(INDIRECT("H4"):H12)</f>
        <v>0.35001126887536627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4437</v>
      </c>
      <c r="E15" s="33">
        <f ca="1">AVERAGE(INDIRECT("E4"):E12)</f>
        <v>5213.5</v>
      </c>
      <c r="F15" s="33">
        <f ca="1">AVERAGE(INDIRECT("F4"):F12)</f>
        <v>5990</v>
      </c>
      <c r="G15" s="33"/>
      <c r="H15" s="34">
        <f ca="1">AVERAGE(INDIRECT("H4"):H12)</f>
        <v>0.35001126887536627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-0.10652436568666934</v>
      </c>
      <c r="E16" s="34">
        <f ca="1">IFERROR(INDIRECT(ADDRESS(ROW()-2,COLUMN()))/E3-1,"")</f>
        <v>-5.2665338381181592E-2</v>
      </c>
      <c r="F16" s="34">
        <f ca="1">IFERROR(INDIRECT(ADDRESS(ROW()-2,COLUMN()))/F3-1,"")</f>
        <v>-8.3881423749352368E-3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8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Public Authority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850</v>
      </c>
      <c r="C3" s="12" t="s">
        <v>19</v>
      </c>
      <c r="D3" s="13">
        <v>5513.73</v>
      </c>
      <c r="E3" s="13">
        <f t="shared" ref="E3:E11" si="0">IF(OR(B3 = "No Comparable Class", B3 = "Data Not Available", B3 = "Not Surveyed"),"",MEDIAN(D3,F3))</f>
        <v>6107.4</v>
      </c>
      <c r="F3" s="13">
        <v>6701.07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0.21534242699588124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Public Authority Manager</v>
      </c>
      <c r="AN4" s="5">
        <f ca="1">E13</f>
        <v>0</v>
      </c>
      <c r="AO4" s="53">
        <f>D3</f>
        <v>5513.73</v>
      </c>
      <c r="AP4" s="53">
        <f>E3</f>
        <v>6107.4</v>
      </c>
      <c r="AQ4" s="53">
        <f>F3</f>
        <v>6701.07</v>
      </c>
      <c r="AR4" s="53" t="e">
        <f ca="1">D14</f>
        <v>#NUM!</v>
      </c>
      <c r="AS4" s="53" t="e">
        <f ca="1">E14</f>
        <v>#NUM!</v>
      </c>
      <c r="AT4" s="53" t="e">
        <f ca="1">F14</f>
        <v>#NUM!</v>
      </c>
      <c r="AU4" s="11" t="str">
        <f ca="1">D16</f>
        <v/>
      </c>
      <c r="AV4" s="11" t="str">
        <f ca="1">E16</f>
        <v/>
      </c>
      <c r="AW4" s="11" t="str">
        <f ca="1">F16</f>
        <v/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0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 t="e">
        <f ca="1">MEDIAN(INDIRECT("D4"):D12)</f>
        <v>#NUM!</v>
      </c>
      <c r="E14" s="32" t="e">
        <f ca="1">MEDIAN(INDIRECT("E4"):E12)</f>
        <v>#NUM!</v>
      </c>
      <c r="F14" s="32" t="e">
        <f ca="1">MEDIAN(INDIRECT("F4"):F12)</f>
        <v>#NUM!</v>
      </c>
      <c r="G14" s="33"/>
      <c r="H14" s="34" t="e">
        <f ca="1">MEDIAN(INDIRECT("H4"):H12)</f>
        <v>#NUM!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 t="e">
        <f ca="1">AVERAGE(INDIRECT("D4"):D12)</f>
        <v>#DIV/0!</v>
      </c>
      <c r="E15" s="33" t="e">
        <f ca="1">AVERAGE(INDIRECT("E4"):E12)</f>
        <v>#DIV/0!</v>
      </c>
      <c r="F15" s="33" t="e">
        <f ca="1">AVERAGE(INDIRECT("F4"):F12)</f>
        <v>#DIV/0!</v>
      </c>
      <c r="G15" s="33"/>
      <c r="H15" s="34" t="e">
        <f ca="1">AVERAGE(INDIRECT("H4"):H12)</f>
        <v>#DIV/0!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 t="str">
        <f ca="1">IFERROR(INDIRECT(ADDRESS(ROW()-2,COLUMN()))/D3-1,"")</f>
        <v/>
      </c>
      <c r="E16" s="34" t="str">
        <f ca="1">IFERROR(INDIRECT(ADDRESS(ROW()-2,COLUMN()))/E3-1,"")</f>
        <v/>
      </c>
      <c r="F16" s="34" t="str">
        <f ca="1">IFERROR(INDIRECT(ADDRESS(ROW()-2,COLUMN()))/F3-1,"")</f>
        <v/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e">
        <f ca="1">IF(D3&gt;=INDIRECT(ADDRESS(ROW()-2,COLUMN())),"At Market",INDIRECT(ADDRESS(ROW()-2,COLUMN()))/D3-1)</f>
        <v>#DIV/0!</v>
      </c>
      <c r="E17" s="34" t="e">
        <f ca="1">IF(E3&gt;=INDIRECT(ADDRESS(ROW()-2,COLUMN())),"At Market",INDIRECT(ADDRESS(ROW()-2,COLUMN()))/E3-1)</f>
        <v>#DIV/0!</v>
      </c>
      <c r="F17" s="34" t="e">
        <f ca="1">IF(F3&gt;=INDIRECT(ADDRESS(ROW()-2,COLUMN())),"At Market",INDIRECT(ADDRESS(ROW()-2,COLUMN()))/F3-1)</f>
        <v>#DIV/0!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3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Public Health Nurse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851</v>
      </c>
      <c r="C3" s="12" t="s">
        <v>19</v>
      </c>
      <c r="D3" s="13">
        <v>6177.6</v>
      </c>
      <c r="E3" s="13">
        <f t="shared" ref="E3:E11" si="0">IF(OR(B3 = "No Comparable Class", B3 = "Data Not Available", B3 = "Not Surveyed"),"",MEDIAN(D3,F3))</f>
        <v>6845.8</v>
      </c>
      <c r="F3" s="13">
        <v>7514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0.21632996632996626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851</v>
      </c>
      <c r="C4" s="20" t="s">
        <v>19</v>
      </c>
      <c r="D4" s="21">
        <v>7203.73</v>
      </c>
      <c r="E4" s="21">
        <f t="shared" si="0"/>
        <v>7980.2649999999994</v>
      </c>
      <c r="F4" s="21">
        <v>8756.7999999999993</v>
      </c>
      <c r="G4" s="21" t="str">
        <f t="shared" si="1"/>
        <v/>
      </c>
      <c r="H4" s="22">
        <f t="shared" si="2"/>
        <v>0.21559247778581381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Public Health Nurse II</v>
      </c>
      <c r="AN4" s="5">
        <f ca="1">E13</f>
        <v>8</v>
      </c>
      <c r="AO4" s="53">
        <f>D3</f>
        <v>6177.6</v>
      </c>
      <c r="AP4" s="53">
        <f>E3</f>
        <v>6845.8</v>
      </c>
      <c r="AQ4" s="53">
        <f>F3</f>
        <v>7514</v>
      </c>
      <c r="AR4" s="53">
        <f ca="1">D14</f>
        <v>6693.7150000000001</v>
      </c>
      <c r="AS4" s="53">
        <f ca="1">E14</f>
        <v>7497.6424999999999</v>
      </c>
      <c r="AT4" s="53">
        <f ca="1">F14</f>
        <v>8419.0349999999999</v>
      </c>
      <c r="AU4" s="11">
        <f ca="1">D16</f>
        <v>8.3546199171199209E-2</v>
      </c>
      <c r="AV4" s="11">
        <f ca="1">E16</f>
        <v>9.5217870811300287E-2</v>
      </c>
      <c r="AW4" s="11">
        <f ca="1">F16</f>
        <v>0.12044649986691502</v>
      </c>
    </row>
    <row r="5" spans="1:49" ht="18.75" customHeight="1" x14ac:dyDescent="0.45">
      <c r="A5" s="20" t="s">
        <v>22</v>
      </c>
      <c r="B5" s="20" t="s">
        <v>851</v>
      </c>
      <c r="C5" s="20" t="s">
        <v>19</v>
      </c>
      <c r="D5" s="21">
        <v>6558.93</v>
      </c>
      <c r="E5" s="21">
        <f t="shared" si="0"/>
        <v>7266.13</v>
      </c>
      <c r="F5" s="21">
        <v>7973.33</v>
      </c>
      <c r="G5" s="21" t="str">
        <f t="shared" si="1"/>
        <v/>
      </c>
      <c r="H5" s="22">
        <f t="shared" si="2"/>
        <v>0.21564492988947892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851</v>
      </c>
      <c r="C6" s="20" t="s">
        <v>19</v>
      </c>
      <c r="D6" s="21">
        <v>6527.49</v>
      </c>
      <c r="E6" s="21">
        <f t="shared" si="0"/>
        <v>7248.1049999999996</v>
      </c>
      <c r="F6" s="21">
        <v>7968.72</v>
      </c>
      <c r="G6" s="21" t="str">
        <f t="shared" si="1"/>
        <v/>
      </c>
      <c r="H6" s="22">
        <f t="shared" si="2"/>
        <v>0.22079390393550979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851</v>
      </c>
      <c r="C7" s="20" t="s">
        <v>19</v>
      </c>
      <c r="D7" s="21">
        <v>8498.5300000000007</v>
      </c>
      <c r="E7" s="21">
        <f t="shared" si="0"/>
        <v>9414.6</v>
      </c>
      <c r="F7" s="21">
        <v>10330.67</v>
      </c>
      <c r="G7" s="21" t="str">
        <f t="shared" si="1"/>
        <v/>
      </c>
      <c r="H7" s="22">
        <f t="shared" si="2"/>
        <v>0.21558316555922019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851</v>
      </c>
      <c r="C8" s="20" t="s">
        <v>19</v>
      </c>
      <c r="D8" s="21">
        <v>7451.6</v>
      </c>
      <c r="E8" s="21">
        <f t="shared" si="0"/>
        <v>8255</v>
      </c>
      <c r="F8" s="21">
        <v>9058.4</v>
      </c>
      <c r="G8" s="21" t="str">
        <f t="shared" si="1"/>
        <v/>
      </c>
      <c r="H8" s="22">
        <f t="shared" si="2"/>
        <v>0.21563154221912062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851</v>
      </c>
      <c r="C9" s="20" t="s">
        <v>19</v>
      </c>
      <c r="D9" s="21">
        <v>5668.16</v>
      </c>
      <c r="E9" s="21">
        <f t="shared" si="0"/>
        <v>6293.91</v>
      </c>
      <c r="F9" s="21">
        <v>6919.66</v>
      </c>
      <c r="G9" s="21" t="str">
        <f t="shared" si="1"/>
        <v/>
      </c>
      <c r="H9" s="22">
        <f t="shared" si="2"/>
        <v>0.2207947552644951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852</v>
      </c>
      <c r="C10" s="20" t="s">
        <v>19</v>
      </c>
      <c r="D10" s="21">
        <v>6828.5</v>
      </c>
      <c r="E10" s="21">
        <f t="shared" si="0"/>
        <v>7564.2849999999999</v>
      </c>
      <c r="F10" s="21">
        <v>8300.07</v>
      </c>
      <c r="G10" s="21" t="str">
        <f t="shared" si="1"/>
        <v/>
      </c>
      <c r="H10" s="22">
        <f t="shared" si="2"/>
        <v>0.21550413707256344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851</v>
      </c>
      <c r="C11" s="20" t="s">
        <v>19</v>
      </c>
      <c r="D11" s="21">
        <v>6324</v>
      </c>
      <c r="E11" s="21">
        <f t="shared" si="0"/>
        <v>7431</v>
      </c>
      <c r="F11" s="21">
        <v>8538</v>
      </c>
      <c r="G11" s="21" t="str">
        <f t="shared" si="1"/>
        <v/>
      </c>
      <c r="H11" s="22">
        <f t="shared" si="2"/>
        <v>0.35009487666034156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6693.7150000000001</v>
      </c>
      <c r="E14" s="32">
        <f ca="1">MEDIAN(INDIRECT("E4"):E12)</f>
        <v>7497.6424999999999</v>
      </c>
      <c r="F14" s="32">
        <f ca="1">MEDIAN(INDIRECT("F4"):F12)</f>
        <v>8419.0349999999999</v>
      </c>
      <c r="G14" s="33"/>
      <c r="H14" s="34">
        <f ca="1">MEDIAN(INDIRECT("H4"):H12)</f>
        <v>0.21563823605429977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6882.6175000000003</v>
      </c>
      <c r="E15" s="33">
        <f ca="1">AVERAGE(INDIRECT("E4"):E12)</f>
        <v>7681.6618749999998</v>
      </c>
      <c r="F15" s="33">
        <f ca="1">AVERAGE(INDIRECT("F4"):F12)</f>
        <v>8480.7062499999993</v>
      </c>
      <c r="G15" s="33"/>
      <c r="H15" s="34">
        <f ca="1">AVERAGE(INDIRECT("H4"):H12)</f>
        <v>0.23370497354831793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8.3546199171199209E-2</v>
      </c>
      <c r="E16" s="34">
        <f ca="1">IFERROR(INDIRECT(ADDRESS(ROW()-2,COLUMN()))/E3-1,"")</f>
        <v>9.5217870811300287E-2</v>
      </c>
      <c r="F16" s="34">
        <f ca="1">IFERROR(INDIRECT(ADDRESS(ROW()-2,COLUMN()))/F3-1,"")</f>
        <v>0.12044649986691502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0.11412482193732187</v>
      </c>
      <c r="E17" s="34">
        <f ca="1">IF(E3&gt;=INDIRECT(ADDRESS(ROW()-2,COLUMN())),"At Market",INDIRECT(ADDRESS(ROW()-2,COLUMN()))/E3-1)</f>
        <v>0.12209849469747858</v>
      </c>
      <c r="F17" s="34">
        <f ca="1">IF(F3&gt;=INDIRECT(ADDRESS(ROW()-2,COLUMN())),"At Market",INDIRECT(ADDRESS(ROW()-2,COLUMN()))/F3-1)</f>
        <v>0.12865401250998132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5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Public Works Analyst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853</v>
      </c>
      <c r="C3" s="12" t="s">
        <v>19</v>
      </c>
      <c r="D3" s="13">
        <v>5635.07</v>
      </c>
      <c r="E3" s="13">
        <f t="shared" ref="E3:E11" si="0">IF(OR(B3 = "No Comparable Class", B3 = "Data Not Available", B3 = "Not Surveyed"),"",MEDIAN(D3,F3))</f>
        <v>6245.2</v>
      </c>
      <c r="F3" s="13">
        <v>6855.33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0.21654744306636831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63</v>
      </c>
      <c r="C4" s="20" t="s">
        <v>19</v>
      </c>
      <c r="D4" s="21">
        <v>5595.2</v>
      </c>
      <c r="E4" s="21">
        <f t="shared" si="0"/>
        <v>6198.4</v>
      </c>
      <c r="F4" s="21">
        <v>6801.6</v>
      </c>
      <c r="G4" s="21" t="str">
        <f t="shared" si="1"/>
        <v/>
      </c>
      <c r="H4" s="22">
        <f t="shared" si="2"/>
        <v>0.21561338289962828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Public Works Analyst II</v>
      </c>
      <c r="AN4" s="5">
        <f ca="1">E13</f>
        <v>5</v>
      </c>
      <c r="AO4" s="53">
        <f>D3</f>
        <v>5635.07</v>
      </c>
      <c r="AP4" s="53">
        <f>E3</f>
        <v>6245.2</v>
      </c>
      <c r="AQ4" s="53">
        <f>F3</f>
        <v>6855.33</v>
      </c>
      <c r="AR4" s="53">
        <f ca="1">D14</f>
        <v>5708.21</v>
      </c>
      <c r="AS4" s="53">
        <f ca="1">E14</f>
        <v>6323.2749999999996</v>
      </c>
      <c r="AT4" s="53">
        <f ca="1">F14</f>
        <v>6938.34</v>
      </c>
      <c r="AU4" s="11">
        <f ca="1">D16</f>
        <v>1.2979430601572028E-2</v>
      </c>
      <c r="AV4" s="11">
        <f ca="1">E16</f>
        <v>1.2501601229744308E-2</v>
      </c>
      <c r="AW4" s="11">
        <f ca="1">F16</f>
        <v>1.210882627094545E-2</v>
      </c>
    </row>
    <row r="5" spans="1:49" ht="18.75" customHeight="1" x14ac:dyDescent="0.45">
      <c r="A5" s="20" t="s">
        <v>22</v>
      </c>
      <c r="B5" s="20" t="s">
        <v>62</v>
      </c>
      <c r="C5" s="20" t="s">
        <v>19</v>
      </c>
      <c r="D5" s="21">
        <v>5529.33</v>
      </c>
      <c r="E5" s="21">
        <f t="shared" si="0"/>
        <v>6125.6</v>
      </c>
      <c r="F5" s="21">
        <v>6721.87</v>
      </c>
      <c r="G5" s="21" t="str">
        <f t="shared" si="1"/>
        <v/>
      </c>
      <c r="H5" s="22">
        <f t="shared" si="2"/>
        <v>0.21567531690096264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74</v>
      </c>
      <c r="C6" s="20" t="s">
        <v>19</v>
      </c>
      <c r="D6" s="21">
        <v>5937.33</v>
      </c>
      <c r="E6" s="21">
        <f t="shared" si="0"/>
        <v>6592.7950000000001</v>
      </c>
      <c r="F6" s="21">
        <v>7248.26</v>
      </c>
      <c r="G6" s="21" t="str">
        <f t="shared" si="1"/>
        <v/>
      </c>
      <c r="H6" s="22">
        <f t="shared" si="2"/>
        <v>0.22079453222239631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64</v>
      </c>
      <c r="C7" s="20" t="s">
        <v>19</v>
      </c>
      <c r="D7" s="21">
        <v>5951.67</v>
      </c>
      <c r="E7" s="21">
        <f t="shared" si="0"/>
        <v>6592.98</v>
      </c>
      <c r="F7" s="21">
        <v>7234.29</v>
      </c>
      <c r="G7" s="21" t="str">
        <f t="shared" si="1"/>
        <v/>
      </c>
      <c r="H7" s="22">
        <f t="shared" si="2"/>
        <v>0.21550590002469883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854</v>
      </c>
      <c r="C10" s="20" t="s">
        <v>19</v>
      </c>
      <c r="D10" s="21">
        <v>5708.21</v>
      </c>
      <c r="E10" s="21">
        <f t="shared" si="0"/>
        <v>6323.2749999999996</v>
      </c>
      <c r="F10" s="21">
        <v>6938.34</v>
      </c>
      <c r="G10" s="21" t="str">
        <f t="shared" si="1"/>
        <v/>
      </c>
      <c r="H10" s="22">
        <f t="shared" si="2"/>
        <v>0.21550188237643675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5708.21</v>
      </c>
      <c r="E14" s="32">
        <f ca="1">MEDIAN(INDIRECT("E4"):E12)</f>
        <v>6323.2749999999996</v>
      </c>
      <c r="F14" s="32">
        <f ca="1">MEDIAN(INDIRECT("F4"):F12)</f>
        <v>6938.34</v>
      </c>
      <c r="G14" s="33"/>
      <c r="H14" s="34">
        <f ca="1">MEDIAN(INDIRECT("H4"):H12)</f>
        <v>0.21561338289962828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5744.348</v>
      </c>
      <c r="E15" s="33">
        <f ca="1">AVERAGE(INDIRECT("E4"):E12)</f>
        <v>6366.6099999999988</v>
      </c>
      <c r="F15" s="33">
        <f ca="1">AVERAGE(INDIRECT("F4"):F12)</f>
        <v>6988.8720000000003</v>
      </c>
      <c r="G15" s="33"/>
      <c r="H15" s="34">
        <f ca="1">AVERAGE(INDIRECT("H4"):H12)</f>
        <v>0.21661820288482456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1.2979430601572028E-2</v>
      </c>
      <c r="E16" s="34">
        <f ca="1">IFERROR(INDIRECT(ADDRESS(ROW()-2,COLUMN()))/E3-1,"")</f>
        <v>1.2501601229744308E-2</v>
      </c>
      <c r="F16" s="34">
        <f ca="1">IFERROR(INDIRECT(ADDRESS(ROW()-2,COLUMN()))/F3-1,"")</f>
        <v>1.210882627094545E-2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1.939248314572839E-2</v>
      </c>
      <c r="E17" s="34">
        <f ca="1">IF(E3&gt;=INDIRECT(ADDRESS(ROW()-2,COLUMN())),"At Market",INDIRECT(ADDRESS(ROW()-2,COLUMN()))/E3-1)</f>
        <v>1.9440530327291095E-2</v>
      </c>
      <c r="F17" s="34">
        <f ca="1">IF(F3&gt;=INDIRECT(ADDRESS(ROW()-2,COLUMN())),"At Market",INDIRECT(ADDRESS(ROW()-2,COLUMN()))/F3-1)</f>
        <v>1.9480025031617831E-2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7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Public Works Inspector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855</v>
      </c>
      <c r="C3" s="12" t="s">
        <v>19</v>
      </c>
      <c r="D3" s="13">
        <v>4478.93</v>
      </c>
      <c r="E3" s="13">
        <f t="shared" ref="E3:E11" si="0">IF(OR(B3 = "No Comparable Class", B3 = "Data Not Available", B3 = "Not Surveyed"),"",MEDIAN(D3,F3))</f>
        <v>4962.5300000000007</v>
      </c>
      <c r="F3" s="13">
        <v>5446.13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0.21594443315702638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856</v>
      </c>
      <c r="C4" s="20" t="s">
        <v>19</v>
      </c>
      <c r="D4" s="21">
        <v>4407.87</v>
      </c>
      <c r="E4" s="21">
        <f t="shared" si="0"/>
        <v>4882.7999999999993</v>
      </c>
      <c r="F4" s="21">
        <v>5357.73</v>
      </c>
      <c r="G4" s="21" t="str">
        <f t="shared" si="1"/>
        <v/>
      </c>
      <c r="H4" s="22">
        <f t="shared" si="2"/>
        <v>0.21549183619299117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Public Works Inspector II</v>
      </c>
      <c r="AN4" s="5">
        <f ca="1">E13</f>
        <v>2</v>
      </c>
      <c r="AO4" s="53">
        <f>D3</f>
        <v>4478.93</v>
      </c>
      <c r="AP4" s="53">
        <f>E3</f>
        <v>4962.5300000000007</v>
      </c>
      <c r="AQ4" s="53">
        <f>F3</f>
        <v>5446.13</v>
      </c>
      <c r="AR4" s="53">
        <f ca="1">D14</f>
        <v>5523.5650000000005</v>
      </c>
      <c r="AS4" s="53">
        <f ca="1">E14</f>
        <v>6118.7424999999994</v>
      </c>
      <c r="AT4" s="53">
        <f ca="1">F14</f>
        <v>6713.92</v>
      </c>
      <c r="AU4" s="11">
        <f ca="1">D16</f>
        <v>0.23323316059862509</v>
      </c>
      <c r="AV4" s="11">
        <f ca="1">E16</f>
        <v>0.23298851593844239</v>
      </c>
      <c r="AW4" s="11">
        <f ca="1">F16</f>
        <v>0.23278731870153657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857</v>
      </c>
      <c r="C10" s="20" t="s">
        <v>19</v>
      </c>
      <c r="D10" s="21">
        <v>6639.26</v>
      </c>
      <c r="E10" s="21">
        <f t="shared" si="0"/>
        <v>7354.6849999999995</v>
      </c>
      <c r="F10" s="21">
        <v>8070.11</v>
      </c>
      <c r="G10" s="21" t="str">
        <f t="shared" si="1"/>
        <v/>
      </c>
      <c r="H10" s="22">
        <f t="shared" si="2"/>
        <v>0.21551347589942238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2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5523.5650000000005</v>
      </c>
      <c r="E14" s="32">
        <f ca="1">MEDIAN(INDIRECT("E4"):E12)</f>
        <v>6118.7424999999994</v>
      </c>
      <c r="F14" s="32">
        <f ca="1">MEDIAN(INDIRECT("F4"):F12)</f>
        <v>6713.92</v>
      </c>
      <c r="G14" s="33"/>
      <c r="H14" s="34">
        <f ca="1">MEDIAN(INDIRECT("H4"):H12)</f>
        <v>0.21550265604620678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5523.5650000000005</v>
      </c>
      <c r="E15" s="33">
        <f ca="1">AVERAGE(INDIRECT("E4"):E12)</f>
        <v>6118.7424999999994</v>
      </c>
      <c r="F15" s="33">
        <f ca="1">AVERAGE(INDIRECT("F4"):F12)</f>
        <v>6713.92</v>
      </c>
      <c r="G15" s="33"/>
      <c r="H15" s="34">
        <f ca="1">AVERAGE(INDIRECT("H4"):H12)</f>
        <v>0.21550265604620678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0.23323316059862509</v>
      </c>
      <c r="E16" s="34">
        <f ca="1">IFERROR(INDIRECT(ADDRESS(ROW()-2,COLUMN()))/E3-1,"")</f>
        <v>0.23298851593844239</v>
      </c>
      <c r="F16" s="34">
        <f ca="1">IFERROR(INDIRECT(ADDRESS(ROW()-2,COLUMN()))/F3-1,"")</f>
        <v>0.23278731870153657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0.23323316059862509</v>
      </c>
      <c r="E17" s="34">
        <f ca="1">IF(E3&gt;=INDIRECT(ADDRESS(ROW()-2,COLUMN())),"At Market",INDIRECT(ADDRESS(ROW()-2,COLUMN()))/E3-1)</f>
        <v>0.23298851593844239</v>
      </c>
      <c r="F17" s="34">
        <f ca="1">IF(F3&gt;=INDIRECT(ADDRESS(ROW()-2,COLUMN())),"At Market",INDIRECT(ADDRESS(ROW()-2,COLUMN()))/F3-1)</f>
        <v>0.23278731870153657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4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Public Works Project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858</v>
      </c>
      <c r="C3" s="12" t="s">
        <v>19</v>
      </c>
      <c r="D3" s="13">
        <v>7132.67</v>
      </c>
      <c r="E3" s="13">
        <f t="shared" ref="E3:E11" si="0">IF(OR(B3 = "No Comparable Class", B3 = "Data Not Available", B3 = "Not Surveyed"),"",MEDIAN(D3,F3))</f>
        <v>7901.4</v>
      </c>
      <c r="F3" s="13">
        <v>8670.1299999999992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0.21555182000569206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859</v>
      </c>
      <c r="C4" s="20" t="s">
        <v>19</v>
      </c>
      <c r="D4" s="21">
        <v>6437.6</v>
      </c>
      <c r="E4" s="21">
        <f t="shared" si="0"/>
        <v>7130.9350000000004</v>
      </c>
      <c r="F4" s="21">
        <v>7824.27</v>
      </c>
      <c r="G4" s="21" t="str">
        <f t="shared" si="1"/>
        <v/>
      </c>
      <c r="H4" s="22">
        <f t="shared" si="2"/>
        <v>0.2154017024978252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Public Works Project Manager</v>
      </c>
      <c r="AN4" s="5">
        <f ca="1">E13</f>
        <v>5</v>
      </c>
      <c r="AO4" s="53">
        <f>D3</f>
        <v>7132.67</v>
      </c>
      <c r="AP4" s="53">
        <f>E3</f>
        <v>7901.4</v>
      </c>
      <c r="AQ4" s="53">
        <f>F3</f>
        <v>8670.1299999999992</v>
      </c>
      <c r="AR4" s="53">
        <f ca="1">D14</f>
        <v>6913</v>
      </c>
      <c r="AS4" s="53">
        <f ca="1">E14</f>
        <v>8123</v>
      </c>
      <c r="AT4" s="53">
        <f ca="1">F14</f>
        <v>9333</v>
      </c>
      <c r="AU4" s="11">
        <f ca="1">D16</f>
        <v>-3.0797723713560266E-2</v>
      </c>
      <c r="AV4" s="11">
        <f ca="1">E16</f>
        <v>2.8045662793935389E-2</v>
      </c>
      <c r="AW4" s="11">
        <f ca="1">F16</f>
        <v>7.6454447626506328E-2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858</v>
      </c>
      <c r="C6" s="20" t="s">
        <v>19</v>
      </c>
      <c r="D6" s="21">
        <v>7678.98</v>
      </c>
      <c r="E6" s="21">
        <f t="shared" si="0"/>
        <v>8526.7199999999993</v>
      </c>
      <c r="F6" s="21">
        <v>9374.4599999999991</v>
      </c>
      <c r="G6" s="21" t="str">
        <f t="shared" si="1"/>
        <v/>
      </c>
      <c r="H6" s="22">
        <f t="shared" si="2"/>
        <v>0.22079494932920785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860</v>
      </c>
      <c r="C8" s="20" t="s">
        <v>19</v>
      </c>
      <c r="D8" s="21">
        <v>7912.67</v>
      </c>
      <c r="E8" s="21">
        <f t="shared" si="0"/>
        <v>9890.4</v>
      </c>
      <c r="F8" s="21">
        <v>11868.13</v>
      </c>
      <c r="G8" s="21" t="str">
        <f t="shared" si="1"/>
        <v/>
      </c>
      <c r="H8" s="22">
        <f t="shared" si="2"/>
        <v>0.49988941785768892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861</v>
      </c>
      <c r="C10" s="20" t="s">
        <v>19</v>
      </c>
      <c r="D10" s="21">
        <v>6341.69</v>
      </c>
      <c r="E10" s="21">
        <f t="shared" si="0"/>
        <v>7025.0249999999996</v>
      </c>
      <c r="F10" s="21">
        <v>7708.36</v>
      </c>
      <c r="G10" s="21" t="str">
        <f t="shared" si="1"/>
        <v/>
      </c>
      <c r="H10" s="22">
        <f t="shared" si="2"/>
        <v>0.21550564597134203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858</v>
      </c>
      <c r="C11" s="20" t="s">
        <v>19</v>
      </c>
      <c r="D11" s="21">
        <v>6913</v>
      </c>
      <c r="E11" s="21">
        <f t="shared" si="0"/>
        <v>8123</v>
      </c>
      <c r="F11" s="21">
        <v>9333</v>
      </c>
      <c r="G11" s="21" t="str">
        <f t="shared" si="1"/>
        <v/>
      </c>
      <c r="H11" s="22">
        <f t="shared" si="2"/>
        <v>0.35006509474902359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6913</v>
      </c>
      <c r="E14" s="32">
        <f ca="1">MEDIAN(INDIRECT("E4"):E12)</f>
        <v>8123</v>
      </c>
      <c r="F14" s="32">
        <f ca="1">MEDIAN(INDIRECT("F4"):F12)</f>
        <v>9333</v>
      </c>
      <c r="G14" s="33"/>
      <c r="H14" s="34">
        <f ca="1">MEDIAN(INDIRECT("H4"):H12)</f>
        <v>0.22079494932920785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7056.7880000000005</v>
      </c>
      <c r="E15" s="33">
        <f ca="1">AVERAGE(INDIRECT("E4"):E12)</f>
        <v>8139.2160000000003</v>
      </c>
      <c r="F15" s="33">
        <f ca="1">AVERAGE(INDIRECT("F4"):F12)</f>
        <v>9221.6440000000002</v>
      </c>
      <c r="G15" s="33"/>
      <c r="H15" s="34">
        <f ca="1">AVERAGE(INDIRECT("H4"):H12)</f>
        <v>0.30033136208101752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-3.0797723713560266E-2</v>
      </c>
      <c r="E16" s="34">
        <f ca="1">IFERROR(INDIRECT(ADDRESS(ROW()-2,COLUMN()))/E3-1,"")</f>
        <v>2.8045662793935389E-2</v>
      </c>
      <c r="F16" s="34">
        <f ca="1">IFERROR(INDIRECT(ADDRESS(ROW()-2,COLUMN()))/F3-1,"")</f>
        <v>7.6454447626506328E-2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>
        <f ca="1">IF(E3&gt;=INDIRECT(ADDRESS(ROW()-2,COLUMN())),"At Market",INDIRECT(ADDRESS(ROW()-2,COLUMN()))/E3-1)</f>
        <v>3.0097957324018543E-2</v>
      </c>
      <c r="F17" s="34">
        <f ca="1">IF(F3&gt;=INDIRECT(ADDRESS(ROW()-2,COLUMN())),"At Market",INDIRECT(ADDRESS(ROW()-2,COLUMN()))/F3-1)</f>
        <v>6.3610810910563087E-2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6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Quality Management Specialist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862</v>
      </c>
      <c r="C3" s="12" t="s">
        <v>19</v>
      </c>
      <c r="D3" s="13">
        <v>5550.13</v>
      </c>
      <c r="E3" s="13">
        <f t="shared" ref="E3:E11" si="0">IF(OR(B3 = "No Comparable Class", B3 = "Data Not Available", B3 = "Not Surveyed"),"",MEDIAN(D3,F3))</f>
        <v>6148.13</v>
      </c>
      <c r="F3" s="13">
        <v>6746.13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0.21549044797148897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863</v>
      </c>
      <c r="C4" s="20" t="s">
        <v>19</v>
      </c>
      <c r="D4" s="21">
        <v>5954</v>
      </c>
      <c r="E4" s="21">
        <f t="shared" si="0"/>
        <v>6595.335</v>
      </c>
      <c r="F4" s="21">
        <v>7236.67</v>
      </c>
      <c r="G4" s="21" t="str">
        <f t="shared" si="1"/>
        <v/>
      </c>
      <c r="H4" s="22">
        <f t="shared" si="2"/>
        <v>0.21542996305005047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Quality Management Specialist</v>
      </c>
      <c r="AN4" s="5">
        <f ca="1">E13</f>
        <v>4</v>
      </c>
      <c r="AO4" s="53">
        <f>D3</f>
        <v>5550.13</v>
      </c>
      <c r="AP4" s="53">
        <f>E3</f>
        <v>6148.13</v>
      </c>
      <c r="AQ4" s="53">
        <f>F3</f>
        <v>6746.13</v>
      </c>
      <c r="AR4" s="53">
        <f ca="1">D14</f>
        <v>7374.4650000000001</v>
      </c>
      <c r="AS4" s="53">
        <f ca="1">E14</f>
        <v>8168.7674999999999</v>
      </c>
      <c r="AT4" s="53">
        <f ca="1">F14</f>
        <v>8963.07</v>
      </c>
      <c r="AU4" s="11">
        <f ca="1">D16</f>
        <v>0.32870130969905209</v>
      </c>
      <c r="AV4" s="11">
        <f ca="1">E16</f>
        <v>0.32865887676415428</v>
      </c>
      <c r="AW4" s="11">
        <f ca="1">F16</f>
        <v>0.32862396662975657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864</v>
      </c>
      <c r="C6" s="20" t="s">
        <v>19</v>
      </c>
      <c r="D6" s="21">
        <v>8874</v>
      </c>
      <c r="E6" s="21">
        <f t="shared" si="0"/>
        <v>9853.6650000000009</v>
      </c>
      <c r="F6" s="21">
        <v>10833.33</v>
      </c>
      <c r="G6" s="21" t="str">
        <f t="shared" si="1"/>
        <v/>
      </c>
      <c r="H6" s="22">
        <f t="shared" si="2"/>
        <v>0.2207944557133199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865</v>
      </c>
      <c r="C7" s="20" t="s">
        <v>19</v>
      </c>
      <c r="D7" s="21">
        <v>8794.93</v>
      </c>
      <c r="E7" s="21">
        <f t="shared" si="0"/>
        <v>9742.2000000000007</v>
      </c>
      <c r="F7" s="21">
        <v>10689.47</v>
      </c>
      <c r="G7" s="21" t="str">
        <f t="shared" si="1"/>
        <v/>
      </c>
      <c r="H7" s="22">
        <f t="shared" si="2"/>
        <v>0.21541274347834483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866</v>
      </c>
      <c r="C10" s="20" t="s">
        <v>19</v>
      </c>
      <c r="D10" s="21">
        <v>5219.13</v>
      </c>
      <c r="E10" s="21">
        <f t="shared" si="0"/>
        <v>5349.9650000000001</v>
      </c>
      <c r="F10" s="21">
        <v>5480.8</v>
      </c>
      <c r="G10" s="21" t="str">
        <f t="shared" si="1"/>
        <v/>
      </c>
      <c r="H10" s="22">
        <f t="shared" si="2"/>
        <v>5.0136708608522929E-2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7374.4650000000001</v>
      </c>
      <c r="E14" s="32">
        <f ca="1">MEDIAN(INDIRECT("E4"):E12)</f>
        <v>8168.7674999999999</v>
      </c>
      <c r="F14" s="32">
        <f ca="1">MEDIAN(INDIRECT("F4"):F12)</f>
        <v>8963.07</v>
      </c>
      <c r="G14" s="33"/>
      <c r="H14" s="34">
        <f ca="1">MEDIAN(INDIRECT("H4"):H12)</f>
        <v>0.21542135326419765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7210.5150000000003</v>
      </c>
      <c r="E15" s="33">
        <f ca="1">AVERAGE(INDIRECT("E4"):E12)</f>
        <v>7885.2912500000002</v>
      </c>
      <c r="F15" s="33">
        <f ca="1">AVERAGE(INDIRECT("F4"):F12)</f>
        <v>8560.067500000001</v>
      </c>
      <c r="G15" s="33"/>
      <c r="H15" s="34">
        <f ca="1">AVERAGE(INDIRECT("H4"):H12)</f>
        <v>0.17544346771255953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0.32870130969905209</v>
      </c>
      <c r="E16" s="34">
        <f ca="1">IFERROR(INDIRECT(ADDRESS(ROW()-2,COLUMN()))/E3-1,"")</f>
        <v>0.32865887676415428</v>
      </c>
      <c r="F16" s="34">
        <f ca="1">IFERROR(INDIRECT(ADDRESS(ROW()-2,COLUMN()))/F3-1,"")</f>
        <v>0.32862396662975657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0.29916146108289365</v>
      </c>
      <c r="E17" s="34">
        <f ca="1">IF(E3&gt;=INDIRECT(ADDRESS(ROW()-2,COLUMN())),"At Market",INDIRECT(ADDRESS(ROW()-2,COLUMN()))/E3-1)</f>
        <v>0.28255115783173101</v>
      </c>
      <c r="F17" s="34">
        <f ca="1">IF(F3&gt;=INDIRECT(ADDRESS(ROW()-2,COLUMN())),"At Market",INDIRECT(ADDRESS(ROW()-2,COLUMN()))/F3-1)</f>
        <v>0.26888564258322933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3"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Appraiser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142</v>
      </c>
      <c r="C3" s="12" t="s">
        <v>19</v>
      </c>
      <c r="D3" s="13">
        <v>4244.93</v>
      </c>
      <c r="E3" s="13">
        <f t="shared" ref="E3:E11" si="0">IF(OR(B3 = "No Comparable Class", B3 = "Data Not Available", B3 = "Not Surveyed"),"",MEDIAN(D3,F3))</f>
        <v>4705.13</v>
      </c>
      <c r="F3" s="13">
        <v>5165.33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0.21682336340057429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142</v>
      </c>
      <c r="C4" s="20" t="s">
        <v>19</v>
      </c>
      <c r="D4" s="21">
        <v>5122</v>
      </c>
      <c r="E4" s="21">
        <f t="shared" si="0"/>
        <v>5674.0650000000005</v>
      </c>
      <c r="F4" s="21">
        <v>6226.13</v>
      </c>
      <c r="G4" s="21" t="str">
        <f t="shared" si="1"/>
        <v/>
      </c>
      <c r="H4" s="22">
        <f t="shared" si="2"/>
        <v>0.21556618508395164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Appraiser II</v>
      </c>
      <c r="AN4" s="5">
        <f ca="1">E13</f>
        <v>8</v>
      </c>
      <c r="AO4" s="53">
        <f>D3</f>
        <v>4244.93</v>
      </c>
      <c r="AP4" s="53">
        <f>E3</f>
        <v>4705.13</v>
      </c>
      <c r="AQ4" s="53">
        <f>F3</f>
        <v>5165.33</v>
      </c>
      <c r="AR4" s="53">
        <f ca="1">D14</f>
        <v>4845.2</v>
      </c>
      <c r="AS4" s="53">
        <f ca="1">E14</f>
        <v>5367.6975000000002</v>
      </c>
      <c r="AT4" s="53">
        <f ca="1">F14</f>
        <v>5890.1949999999997</v>
      </c>
      <c r="AU4" s="11">
        <f ca="1">D16</f>
        <v>0.14140869225169772</v>
      </c>
      <c r="AV4" s="11">
        <f ca="1">E16</f>
        <v>0.14081810704486375</v>
      </c>
      <c r="AW4" s="11">
        <f ca="1">F16</f>
        <v>0.1403327570552122</v>
      </c>
    </row>
    <row r="5" spans="1:49" ht="18.75" customHeight="1" x14ac:dyDescent="0.45">
      <c r="A5" s="20" t="s">
        <v>22</v>
      </c>
      <c r="B5" s="20" t="s">
        <v>142</v>
      </c>
      <c r="C5" s="20" t="s">
        <v>19</v>
      </c>
      <c r="D5" s="21">
        <v>4745.87</v>
      </c>
      <c r="E5" s="21">
        <f t="shared" si="0"/>
        <v>5258.07</v>
      </c>
      <c r="F5" s="21">
        <v>5770.27</v>
      </c>
      <c r="G5" s="21" t="str">
        <f t="shared" si="1"/>
        <v/>
      </c>
      <c r="H5" s="22">
        <f t="shared" si="2"/>
        <v>0.21585083451506271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142</v>
      </c>
      <c r="C6" s="20" t="s">
        <v>19</v>
      </c>
      <c r="D6" s="21">
        <v>5112.22</v>
      </c>
      <c r="E6" s="21">
        <f t="shared" si="0"/>
        <v>5676.5950000000003</v>
      </c>
      <c r="F6" s="21">
        <v>6240.97</v>
      </c>
      <c r="G6" s="21" t="str">
        <f t="shared" si="1"/>
        <v/>
      </c>
      <c r="H6" s="22">
        <f t="shared" si="2"/>
        <v>0.22079448850010364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142</v>
      </c>
      <c r="C7" s="20" t="s">
        <v>19</v>
      </c>
      <c r="D7" s="21">
        <v>4944.53</v>
      </c>
      <c r="E7" s="21">
        <f t="shared" si="0"/>
        <v>5477.3249999999998</v>
      </c>
      <c r="F7" s="21">
        <v>6010.12</v>
      </c>
      <c r="G7" s="21" t="str">
        <f t="shared" si="1"/>
        <v/>
      </c>
      <c r="H7" s="22">
        <f t="shared" si="2"/>
        <v>0.21550885524003305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142</v>
      </c>
      <c r="C8" s="20" t="s">
        <v>19</v>
      </c>
      <c r="D8" s="21">
        <v>4664.3999999999996</v>
      </c>
      <c r="E8" s="21">
        <f t="shared" si="0"/>
        <v>5167.0649999999996</v>
      </c>
      <c r="F8" s="21">
        <v>5669.73</v>
      </c>
      <c r="G8" s="21" t="str">
        <f t="shared" si="1"/>
        <v/>
      </c>
      <c r="H8" s="22">
        <f t="shared" si="2"/>
        <v>0.21553254437869818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142</v>
      </c>
      <c r="C9" s="20" t="s">
        <v>19</v>
      </c>
      <c r="D9" s="21">
        <v>4160.5</v>
      </c>
      <c r="E9" s="21">
        <f t="shared" si="0"/>
        <v>4619.8099999999995</v>
      </c>
      <c r="F9" s="21">
        <v>5079.12</v>
      </c>
      <c r="G9" s="21" t="str">
        <f t="shared" si="1"/>
        <v/>
      </c>
      <c r="H9" s="22">
        <f t="shared" si="2"/>
        <v>0.22079557745463285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142</v>
      </c>
      <c r="C10" s="20" t="s">
        <v>19</v>
      </c>
      <c r="D10" s="21">
        <v>5049.1499999999996</v>
      </c>
      <c r="E10" s="21">
        <f t="shared" si="0"/>
        <v>5593.2150000000001</v>
      </c>
      <c r="F10" s="21">
        <v>6137.28</v>
      </c>
      <c r="G10" s="21" t="str">
        <f t="shared" si="1"/>
        <v/>
      </c>
      <c r="H10" s="22">
        <f t="shared" si="2"/>
        <v>0.21550756067853016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143</v>
      </c>
      <c r="C11" s="20" t="s">
        <v>19</v>
      </c>
      <c r="D11" s="21">
        <v>4179</v>
      </c>
      <c r="E11" s="21">
        <f t="shared" si="0"/>
        <v>4910.5</v>
      </c>
      <c r="F11" s="21">
        <v>5642</v>
      </c>
      <c r="G11" s="21" t="str">
        <f t="shared" si="1"/>
        <v/>
      </c>
      <c r="H11" s="22">
        <f t="shared" si="2"/>
        <v>0.35008375209380227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4845.2</v>
      </c>
      <c r="E14" s="32">
        <f ca="1">MEDIAN(INDIRECT("E4"):E12)</f>
        <v>5367.6975000000002</v>
      </c>
      <c r="F14" s="32">
        <f ca="1">MEDIAN(INDIRECT("F4"):F12)</f>
        <v>5890.1949999999997</v>
      </c>
      <c r="G14" s="33"/>
      <c r="H14" s="34">
        <f ca="1">MEDIAN(INDIRECT("H4"):H12)</f>
        <v>0.21570850979950718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4747.2087499999998</v>
      </c>
      <c r="E15" s="33">
        <f ca="1">AVERAGE(INDIRECT("E4"):E12)</f>
        <v>5297.0806250000005</v>
      </c>
      <c r="F15" s="33">
        <f ca="1">AVERAGE(INDIRECT("F4"):F12)</f>
        <v>5846.9525000000003</v>
      </c>
      <c r="G15" s="33"/>
      <c r="H15" s="34">
        <f ca="1">AVERAGE(INDIRECT("H4"):H12)</f>
        <v>0.23370497474310181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0.14140869225169772</v>
      </c>
      <c r="E16" s="34">
        <f ca="1">IFERROR(INDIRECT(ADDRESS(ROW()-2,COLUMN()))/E3-1,"")</f>
        <v>0.14081810704486375</v>
      </c>
      <c r="F16" s="34">
        <f ca="1">IFERROR(INDIRECT(ADDRESS(ROW()-2,COLUMN()))/F3-1,"")</f>
        <v>0.1403327570552122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0.11832438933033051</v>
      </c>
      <c r="E17" s="34">
        <f ca="1">IF(E3&gt;=INDIRECT(ADDRESS(ROW()-2,COLUMN())),"At Market",INDIRECT(ADDRESS(ROW()-2,COLUMN()))/E3-1)</f>
        <v>0.12580962162575759</v>
      </c>
      <c r="F17" s="34">
        <f ca="1">IF(F3&gt;=INDIRECT(ADDRESS(ROW()-2,COLUMN())),"At Market",INDIRECT(ADDRESS(ROW()-2,COLUMN()))/F3-1)</f>
        <v>0.13196107509103983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Recorder Clerk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867</v>
      </c>
      <c r="C3" s="12" t="s">
        <v>19</v>
      </c>
      <c r="D3" s="13">
        <v>3435.47</v>
      </c>
      <c r="E3" s="13">
        <f t="shared" ref="E3:E11" si="0">IF(OR(B3 = "No Comparable Class", B3 = "Data Not Available", B3 = "Not Surveyed"),"",MEDIAN(D3,F3))</f>
        <v>3806.3999999999996</v>
      </c>
      <c r="F3" s="13">
        <v>4177.33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0.21594134135940646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867</v>
      </c>
      <c r="C4" s="20" t="s">
        <v>19</v>
      </c>
      <c r="D4" s="21">
        <v>3305.47</v>
      </c>
      <c r="E4" s="21">
        <f t="shared" si="0"/>
        <v>3661.67</v>
      </c>
      <c r="F4" s="21">
        <v>4017.87</v>
      </c>
      <c r="G4" s="21" t="str">
        <f t="shared" si="1"/>
        <v/>
      </c>
      <c r="H4" s="22">
        <f t="shared" si="2"/>
        <v>0.21552154459123818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Recorder Clerk II</v>
      </c>
      <c r="AN4" s="5">
        <f ca="1">E13</f>
        <v>8</v>
      </c>
      <c r="AO4" s="53">
        <f>D3</f>
        <v>3435.47</v>
      </c>
      <c r="AP4" s="53">
        <f>E3</f>
        <v>3806.3999999999996</v>
      </c>
      <c r="AQ4" s="53">
        <f>F3</f>
        <v>4177.33</v>
      </c>
      <c r="AR4" s="53">
        <f ca="1">D14</f>
        <v>3516.8450000000003</v>
      </c>
      <c r="AS4" s="53">
        <f ca="1">E14</f>
        <v>3942.4049999999997</v>
      </c>
      <c r="AT4" s="53">
        <f ca="1">F14</f>
        <v>4405.915</v>
      </c>
      <c r="AU4" s="11">
        <f ca="1">D16</f>
        <v>2.3686715354813259E-2</v>
      </c>
      <c r="AV4" s="11">
        <f ca="1">E16</f>
        <v>3.5730611601513251E-2</v>
      </c>
      <c r="AW4" s="11">
        <f ca="1">F16</f>
        <v>5.4720359655569428E-2</v>
      </c>
    </row>
    <row r="5" spans="1:49" ht="18.75" customHeight="1" x14ac:dyDescent="0.45">
      <c r="A5" s="20" t="s">
        <v>22</v>
      </c>
      <c r="B5" s="20" t="s">
        <v>868</v>
      </c>
      <c r="C5" s="20" t="s">
        <v>19</v>
      </c>
      <c r="D5" s="21">
        <v>3421.6</v>
      </c>
      <c r="E5" s="21">
        <f t="shared" si="0"/>
        <v>3790.8</v>
      </c>
      <c r="F5" s="21">
        <v>4160</v>
      </c>
      <c r="G5" s="21" t="str">
        <f t="shared" si="1"/>
        <v/>
      </c>
      <c r="H5" s="22">
        <f t="shared" si="2"/>
        <v>0.21580547112462001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869</v>
      </c>
      <c r="C6" s="20" t="s">
        <v>19</v>
      </c>
      <c r="D6" s="21">
        <v>3771.2</v>
      </c>
      <c r="E6" s="21">
        <f t="shared" si="0"/>
        <v>4187.53</v>
      </c>
      <c r="F6" s="21">
        <v>4603.8599999999997</v>
      </c>
      <c r="G6" s="21" t="str">
        <f t="shared" si="1"/>
        <v/>
      </c>
      <c r="H6" s="22">
        <f t="shared" si="2"/>
        <v>0.22079444208739929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870</v>
      </c>
      <c r="C7" s="20" t="s">
        <v>19</v>
      </c>
      <c r="D7" s="21">
        <v>3637.42</v>
      </c>
      <c r="E7" s="21">
        <f t="shared" si="0"/>
        <v>4029.36</v>
      </c>
      <c r="F7" s="21">
        <v>4421.3</v>
      </c>
      <c r="G7" s="21" t="str">
        <f t="shared" si="1"/>
        <v/>
      </c>
      <c r="H7" s="22">
        <f t="shared" si="2"/>
        <v>0.21550439597296989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496</v>
      </c>
      <c r="C8" s="20" t="s">
        <v>19</v>
      </c>
      <c r="D8" s="21">
        <v>3672.93</v>
      </c>
      <c r="E8" s="21">
        <f t="shared" si="0"/>
        <v>4069</v>
      </c>
      <c r="F8" s="21">
        <v>4465.07</v>
      </c>
      <c r="G8" s="21" t="str">
        <f t="shared" si="1"/>
        <v/>
      </c>
      <c r="H8" s="22">
        <f t="shared" si="2"/>
        <v>0.2156697786236057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871</v>
      </c>
      <c r="C9" s="20" t="s">
        <v>19</v>
      </c>
      <c r="D9" s="21">
        <v>3115.41</v>
      </c>
      <c r="E9" s="21">
        <f t="shared" si="0"/>
        <v>3459.335</v>
      </c>
      <c r="F9" s="21">
        <v>3803.26</v>
      </c>
      <c r="G9" s="21" t="str">
        <f t="shared" si="1"/>
        <v/>
      </c>
      <c r="H9" s="22">
        <f t="shared" si="2"/>
        <v>0.22078955899865527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872</v>
      </c>
      <c r="C10" s="20" t="s">
        <v>19</v>
      </c>
      <c r="D10" s="21">
        <v>3612.09</v>
      </c>
      <c r="E10" s="21">
        <f t="shared" si="0"/>
        <v>4001.31</v>
      </c>
      <c r="F10" s="21">
        <v>4390.53</v>
      </c>
      <c r="G10" s="21" t="str">
        <f t="shared" si="1"/>
        <v/>
      </c>
      <c r="H10" s="22">
        <f t="shared" si="2"/>
        <v>0.21550958032607159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867</v>
      </c>
      <c r="C11" s="20" t="s">
        <v>19</v>
      </c>
      <c r="D11" s="21">
        <v>3305</v>
      </c>
      <c r="E11" s="21">
        <f t="shared" si="0"/>
        <v>3883.5</v>
      </c>
      <c r="F11" s="21">
        <v>4462</v>
      </c>
      <c r="G11" s="21" t="str">
        <f t="shared" si="1"/>
        <v/>
      </c>
      <c r="H11" s="22">
        <f t="shared" si="2"/>
        <v>0.35007564296520433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3516.8450000000003</v>
      </c>
      <c r="E14" s="32">
        <f ca="1">MEDIAN(INDIRECT("E4"):E12)</f>
        <v>3942.4049999999997</v>
      </c>
      <c r="F14" s="32">
        <f ca="1">MEDIAN(INDIRECT("F4"):F12)</f>
        <v>4405.915</v>
      </c>
      <c r="G14" s="33"/>
      <c r="H14" s="34">
        <f ca="1">MEDIAN(INDIRECT("H4"):H12)</f>
        <v>0.21573762487411285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3480.14</v>
      </c>
      <c r="E15" s="33">
        <f ca="1">AVERAGE(INDIRECT("E4"):E12)</f>
        <v>3885.3131250000001</v>
      </c>
      <c r="F15" s="33">
        <f ca="1">AVERAGE(INDIRECT("F4"):F12)</f>
        <v>4290.4862499999999</v>
      </c>
      <c r="G15" s="33"/>
      <c r="H15" s="34">
        <f ca="1">AVERAGE(INDIRECT("H4"):H12)</f>
        <v>0.23370880183622053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2.3686715354813259E-2</v>
      </c>
      <c r="E16" s="34">
        <f ca="1">IFERROR(INDIRECT(ADDRESS(ROW()-2,COLUMN()))/E3-1,"")</f>
        <v>3.5730611601513251E-2</v>
      </c>
      <c r="F16" s="34">
        <f ca="1">IFERROR(INDIRECT(ADDRESS(ROW()-2,COLUMN()))/F3-1,"")</f>
        <v>5.4720359655569428E-2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1.3002587709978641E-2</v>
      </c>
      <c r="E17" s="34">
        <f ca="1">IF(E3&gt;=INDIRECT(ADDRESS(ROW()-2,COLUMN())),"At Market",INDIRECT(ADDRESS(ROW()-2,COLUMN()))/E3-1)</f>
        <v>2.0731695302648401E-2</v>
      </c>
      <c r="F17" s="34">
        <f ca="1">IF(F3&gt;=INDIRECT(ADDRESS(ROW()-2,COLUMN())),"At Market",INDIRECT(ADDRESS(ROW()-2,COLUMN()))/F3-1)</f>
        <v>2.7088175940134018E-2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Records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873</v>
      </c>
      <c r="C3" s="12" t="s">
        <v>19</v>
      </c>
      <c r="D3" s="13">
        <v>4957.33</v>
      </c>
      <c r="E3" s="13">
        <f t="shared" ref="E3:E11" si="0">IF(OR(B3 = "No Comparable Class", B3 = "Data Not Available", B3 = "Not Surveyed"),"",MEDIAN(D3,F3))</f>
        <v>5492.93</v>
      </c>
      <c r="F3" s="13">
        <v>6028.53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0.2160840613798154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874</v>
      </c>
      <c r="C4" s="20" t="s">
        <v>19</v>
      </c>
      <c r="D4" s="21">
        <v>4432.13</v>
      </c>
      <c r="E4" s="21">
        <f t="shared" si="0"/>
        <v>4909.665</v>
      </c>
      <c r="F4" s="21">
        <v>5387.2</v>
      </c>
      <c r="G4" s="21" t="str">
        <f t="shared" si="1"/>
        <v/>
      </c>
      <c r="H4" s="22">
        <f t="shared" si="2"/>
        <v>0.21548781285747487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Records Manager</v>
      </c>
      <c r="AN4" s="5">
        <f ca="1">E13</f>
        <v>7</v>
      </c>
      <c r="AO4" s="53">
        <f>D3</f>
        <v>4957.33</v>
      </c>
      <c r="AP4" s="53">
        <f>E3</f>
        <v>5492.93</v>
      </c>
      <c r="AQ4" s="53">
        <f>F3</f>
        <v>6028.53</v>
      </c>
      <c r="AR4" s="53">
        <f ca="1">D14</f>
        <v>4432.13</v>
      </c>
      <c r="AS4" s="53">
        <f ca="1">E14</f>
        <v>4912.1499999999996</v>
      </c>
      <c r="AT4" s="53">
        <f ca="1">F14</f>
        <v>5394.13</v>
      </c>
      <c r="AU4" s="11">
        <f ca="1">D16</f>
        <v>-0.1059441271813657</v>
      </c>
      <c r="AV4" s="11">
        <f ca="1">E16</f>
        <v>-0.10573227767330018</v>
      </c>
      <c r="AW4" s="11">
        <f ca="1">F16</f>
        <v>-0.10523295065297833</v>
      </c>
    </row>
    <row r="5" spans="1:49" ht="18.75" customHeight="1" x14ac:dyDescent="0.45">
      <c r="A5" s="20" t="s">
        <v>22</v>
      </c>
      <c r="B5" s="20" t="s">
        <v>875</v>
      </c>
      <c r="C5" s="20" t="s">
        <v>19</v>
      </c>
      <c r="D5" s="21">
        <v>4243.2</v>
      </c>
      <c r="E5" s="21">
        <f t="shared" si="0"/>
        <v>4700.7999999999993</v>
      </c>
      <c r="F5" s="21">
        <v>5158.3999999999996</v>
      </c>
      <c r="G5" s="21" t="str">
        <f t="shared" si="1"/>
        <v/>
      </c>
      <c r="H5" s="22">
        <f t="shared" si="2"/>
        <v>0.21568627450980382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876</v>
      </c>
      <c r="C6" s="20" t="s">
        <v>19</v>
      </c>
      <c r="D6" s="21">
        <v>4423.78</v>
      </c>
      <c r="E6" s="21">
        <f t="shared" si="0"/>
        <v>4912.1499999999996</v>
      </c>
      <c r="F6" s="21">
        <v>5400.52</v>
      </c>
      <c r="G6" s="21" t="str">
        <f t="shared" si="1"/>
        <v/>
      </c>
      <c r="H6" s="22">
        <f t="shared" si="2"/>
        <v>0.2207930774134339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876</v>
      </c>
      <c r="C7" s="20" t="s">
        <v>19</v>
      </c>
      <c r="D7" s="21">
        <v>4528.46</v>
      </c>
      <c r="E7" s="21">
        <f t="shared" si="0"/>
        <v>5016.43</v>
      </c>
      <c r="F7" s="21">
        <v>5504.4</v>
      </c>
      <c r="G7" s="21" t="str">
        <f t="shared" si="1"/>
        <v/>
      </c>
      <c r="H7" s="22">
        <f t="shared" si="2"/>
        <v>0.21551255835317074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877</v>
      </c>
      <c r="C8" s="20" t="s">
        <v>19</v>
      </c>
      <c r="D8" s="21">
        <v>4439.07</v>
      </c>
      <c r="E8" s="21">
        <f t="shared" si="0"/>
        <v>4916.6000000000004</v>
      </c>
      <c r="F8" s="21">
        <v>5394.13</v>
      </c>
      <c r="G8" s="21" t="str">
        <f t="shared" si="1"/>
        <v/>
      </c>
      <c r="H8" s="22">
        <f t="shared" si="2"/>
        <v>0.21514866852741688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873</v>
      </c>
      <c r="C9" s="20" t="s">
        <v>19</v>
      </c>
      <c r="D9" s="21">
        <v>5446.45</v>
      </c>
      <c r="E9" s="21">
        <f t="shared" si="0"/>
        <v>6047.7250000000004</v>
      </c>
      <c r="F9" s="21">
        <v>6649</v>
      </c>
      <c r="G9" s="21" t="str">
        <f t="shared" si="1"/>
        <v/>
      </c>
      <c r="H9" s="22">
        <f t="shared" si="2"/>
        <v>0.22079519687135662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878</v>
      </c>
      <c r="C10" s="20" t="s">
        <v>19</v>
      </c>
      <c r="D10" s="21">
        <v>4186.3999999999996</v>
      </c>
      <c r="E10" s="21">
        <f t="shared" si="0"/>
        <v>4637.49</v>
      </c>
      <c r="F10" s="21">
        <v>5088.58</v>
      </c>
      <c r="G10" s="21" t="str">
        <f t="shared" si="1"/>
        <v/>
      </c>
      <c r="H10" s="22">
        <f t="shared" si="2"/>
        <v>0.21550257978215193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4432.13</v>
      </c>
      <c r="E14" s="32">
        <f ca="1">MEDIAN(INDIRECT("E4"):E12)</f>
        <v>4912.1499999999996</v>
      </c>
      <c r="F14" s="32">
        <f ca="1">MEDIAN(INDIRECT("F4"):F12)</f>
        <v>5394.13</v>
      </c>
      <c r="G14" s="33"/>
      <c r="H14" s="34">
        <f ca="1">MEDIAN(INDIRECT("H4"):H12)</f>
        <v>0.21551255835317074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4528.4985714285713</v>
      </c>
      <c r="E15" s="33">
        <f ca="1">AVERAGE(INDIRECT("E4"):E12)</f>
        <v>5020.1228571428564</v>
      </c>
      <c r="F15" s="33">
        <f ca="1">AVERAGE(INDIRECT("F4"):F12)</f>
        <v>5511.7471428571425</v>
      </c>
      <c r="G15" s="33"/>
      <c r="H15" s="34">
        <f ca="1">AVERAGE(INDIRECT("H4"):H12)</f>
        <v>0.21698945261640126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-0.1059441271813657</v>
      </c>
      <c r="E16" s="34">
        <f ca="1">IFERROR(INDIRECT(ADDRESS(ROW()-2,COLUMN()))/E3-1,"")</f>
        <v>-0.10573227767330018</v>
      </c>
      <c r="F16" s="34">
        <f ca="1">IFERROR(INDIRECT(ADDRESS(ROW()-2,COLUMN()))/F3-1,"")</f>
        <v>-0.10523295065297833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9.17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Road Maintenance Operations Supervisor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879</v>
      </c>
      <c r="C3" s="12" t="s">
        <v>19</v>
      </c>
      <c r="D3" s="13">
        <v>4465.07</v>
      </c>
      <c r="E3" s="13">
        <f t="shared" ref="E3:E11" si="0">IF(OR(B3 = "No Comparable Class", B3 = "Data Not Available", B3 = "Not Surveyed"),"",MEDIAN(D3,F3))</f>
        <v>4945.2</v>
      </c>
      <c r="F3" s="13">
        <v>5425.33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0.21506045817870723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880</v>
      </c>
      <c r="C4" s="20" t="s">
        <v>19</v>
      </c>
      <c r="D4" s="21">
        <v>5331.73</v>
      </c>
      <c r="E4" s="21">
        <f t="shared" si="0"/>
        <v>5906.33</v>
      </c>
      <c r="F4" s="21">
        <v>6480.93</v>
      </c>
      <c r="G4" s="21" t="str">
        <f t="shared" si="1"/>
        <v/>
      </c>
      <c r="H4" s="22">
        <f t="shared" si="2"/>
        <v>0.21553979665136858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Road Maintenance Operations Supervisor</v>
      </c>
      <c r="AN4" s="5">
        <f ca="1">E13</f>
        <v>8</v>
      </c>
      <c r="AO4" s="53">
        <f>D3</f>
        <v>4465.07</v>
      </c>
      <c r="AP4" s="53">
        <f>E3</f>
        <v>4945.2</v>
      </c>
      <c r="AQ4" s="53">
        <f>F3</f>
        <v>5425.33</v>
      </c>
      <c r="AR4" s="53">
        <f ca="1">D14</f>
        <v>5047.76</v>
      </c>
      <c r="AS4" s="53">
        <f ca="1">E14</f>
        <v>5598.1525000000001</v>
      </c>
      <c r="AT4" s="53">
        <f ca="1">F14</f>
        <v>6148.5450000000001</v>
      </c>
      <c r="AU4" s="11">
        <f ca="1">D16</f>
        <v>0.13049963382432983</v>
      </c>
      <c r="AV4" s="11">
        <f ca="1">E16</f>
        <v>0.13203763245167033</v>
      </c>
      <c r="AW4" s="11">
        <f ca="1">F16</f>
        <v>0.13330341195835094</v>
      </c>
    </row>
    <row r="5" spans="1:49" ht="18.75" customHeight="1" x14ac:dyDescent="0.45">
      <c r="A5" s="20" t="s">
        <v>22</v>
      </c>
      <c r="B5" s="20" t="s">
        <v>881</v>
      </c>
      <c r="C5" s="20" t="s">
        <v>19</v>
      </c>
      <c r="D5" s="21">
        <v>5255.47</v>
      </c>
      <c r="E5" s="21">
        <f t="shared" si="0"/>
        <v>5821.4</v>
      </c>
      <c r="F5" s="21">
        <v>6387.33</v>
      </c>
      <c r="G5" s="21" t="str">
        <f t="shared" si="1"/>
        <v/>
      </c>
      <c r="H5" s="22">
        <f t="shared" si="2"/>
        <v>0.21536798802010093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882</v>
      </c>
      <c r="C6" s="20" t="s">
        <v>19</v>
      </c>
      <c r="D6" s="21">
        <v>5967.02</v>
      </c>
      <c r="E6" s="21">
        <f t="shared" si="0"/>
        <v>6625.76</v>
      </c>
      <c r="F6" s="21">
        <v>7284.5</v>
      </c>
      <c r="G6" s="21" t="str">
        <f t="shared" si="1"/>
        <v/>
      </c>
      <c r="H6" s="22">
        <f t="shared" si="2"/>
        <v>0.22079362898063004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883</v>
      </c>
      <c r="C7" s="20" t="s">
        <v>19</v>
      </c>
      <c r="D7" s="21">
        <v>4780.25</v>
      </c>
      <c r="E7" s="21">
        <f t="shared" si="0"/>
        <v>5295.3449999999993</v>
      </c>
      <c r="F7" s="21">
        <v>5810.44</v>
      </c>
      <c r="G7" s="21" t="str">
        <f t="shared" si="1"/>
        <v/>
      </c>
      <c r="H7" s="22">
        <f t="shared" si="2"/>
        <v>0.21550964907693104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884</v>
      </c>
      <c r="C8" s="20" t="s">
        <v>19</v>
      </c>
      <c r="D8" s="21">
        <v>4470.67</v>
      </c>
      <c r="E8" s="21">
        <f t="shared" si="0"/>
        <v>5117</v>
      </c>
      <c r="F8" s="21">
        <v>5763.33</v>
      </c>
      <c r="G8" s="21" t="str">
        <f t="shared" si="1"/>
        <v/>
      </c>
      <c r="H8" s="22">
        <f t="shared" si="2"/>
        <v>0.2891423433176683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885</v>
      </c>
      <c r="C9" s="20" t="s">
        <v>19</v>
      </c>
      <c r="D9" s="21">
        <v>4904.8500000000004</v>
      </c>
      <c r="E9" s="21">
        <f t="shared" si="0"/>
        <v>5446.33</v>
      </c>
      <c r="F9" s="21">
        <v>5987.81</v>
      </c>
      <c r="G9" s="21" t="str">
        <f t="shared" si="1"/>
        <v/>
      </c>
      <c r="H9" s="22">
        <f t="shared" si="2"/>
        <v>0.22079370419074995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882</v>
      </c>
      <c r="C10" s="20" t="s">
        <v>19</v>
      </c>
      <c r="D10" s="21">
        <v>5190.67</v>
      </c>
      <c r="E10" s="21">
        <f t="shared" si="0"/>
        <v>5749.9750000000004</v>
      </c>
      <c r="F10" s="21">
        <v>6309.28</v>
      </c>
      <c r="G10" s="21" t="str">
        <f t="shared" si="1"/>
        <v/>
      </c>
      <c r="H10" s="22">
        <f t="shared" si="2"/>
        <v>0.21550397154895218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533</v>
      </c>
      <c r="C11" s="20" t="s">
        <v>19</v>
      </c>
      <c r="D11" s="21">
        <v>3504</v>
      </c>
      <c r="E11" s="21">
        <f t="shared" si="0"/>
        <v>4117.5</v>
      </c>
      <c r="F11" s="21">
        <v>4731</v>
      </c>
      <c r="G11" s="21" t="str">
        <f t="shared" si="1"/>
        <v/>
      </c>
      <c r="H11" s="22">
        <f t="shared" si="2"/>
        <v>0.35017123287671237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5047.76</v>
      </c>
      <c r="E14" s="32">
        <f ca="1">MEDIAN(INDIRECT("E4"):E12)</f>
        <v>5598.1525000000001</v>
      </c>
      <c r="F14" s="32">
        <f ca="1">MEDIAN(INDIRECT("F4"):F12)</f>
        <v>6148.5450000000001</v>
      </c>
      <c r="G14" s="33"/>
      <c r="H14" s="34">
        <f ca="1">MEDIAN(INDIRECT("H4"):H12)</f>
        <v>0.21816671281599931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4925.5824999999995</v>
      </c>
      <c r="E15" s="33">
        <f ca="1">AVERAGE(INDIRECT("E4"):E12)</f>
        <v>5509.9549999999999</v>
      </c>
      <c r="F15" s="33">
        <f ca="1">AVERAGE(INDIRECT("F4"):F12)</f>
        <v>6094.3274999999994</v>
      </c>
      <c r="G15" s="33"/>
      <c r="H15" s="34">
        <f ca="1">AVERAGE(INDIRECT("H4"):H12)</f>
        <v>0.24285278933288917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0.13049963382432983</v>
      </c>
      <c r="E16" s="34">
        <f ca="1">IFERROR(INDIRECT(ADDRESS(ROW()-2,COLUMN()))/E3-1,"")</f>
        <v>0.13203763245167033</v>
      </c>
      <c r="F16" s="34">
        <f ca="1">IFERROR(INDIRECT(ADDRESS(ROW()-2,COLUMN()))/F3-1,"")</f>
        <v>0.13330341195835094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0.10313668094789108</v>
      </c>
      <c r="E17" s="34">
        <f ca="1">IF(E3&gt;=INDIRECT(ADDRESS(ROW()-2,COLUMN())),"At Market",INDIRECT(ADDRESS(ROW()-2,COLUMN()))/E3-1)</f>
        <v>0.11420266116638356</v>
      </c>
      <c r="F17" s="34">
        <f ca="1">IF(F3&gt;=INDIRECT(ADDRESS(ROW()-2,COLUMN())),"At Market",INDIRECT(ADDRESS(ROW()-2,COLUMN()))/F3-1)</f>
        <v>0.12331001063529756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2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Road Maintenance Worker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530</v>
      </c>
      <c r="C3" s="12" t="s">
        <v>19</v>
      </c>
      <c r="D3" s="13">
        <v>3241.33</v>
      </c>
      <c r="E3" s="13">
        <f t="shared" ref="E3:E11" si="0">IF(OR(B3 = "No Comparable Class", B3 = "Data Not Available", B3 = "Not Surveyed"),"",MEDIAN(D3,F3))</f>
        <v>3590.6</v>
      </c>
      <c r="F3" s="13">
        <v>3939.87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0.21551029978434788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886</v>
      </c>
      <c r="C4" s="20" t="s">
        <v>19</v>
      </c>
      <c r="D4" s="21">
        <v>3626.13</v>
      </c>
      <c r="E4" s="21">
        <f t="shared" si="0"/>
        <v>4017</v>
      </c>
      <c r="F4" s="21">
        <v>4407.87</v>
      </c>
      <c r="G4" s="21" t="str">
        <f t="shared" si="1"/>
        <v/>
      </c>
      <c r="H4" s="22">
        <f t="shared" si="2"/>
        <v>0.21558521067915382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Road Maintenance Worker II</v>
      </c>
      <c r="AN4" s="5">
        <f ca="1">E13</f>
        <v>8</v>
      </c>
      <c r="AO4" s="53">
        <f>D3</f>
        <v>3241.33</v>
      </c>
      <c r="AP4" s="53">
        <f>E3</f>
        <v>3590.6</v>
      </c>
      <c r="AQ4" s="53">
        <f>F3</f>
        <v>3939.87</v>
      </c>
      <c r="AR4" s="53">
        <f ca="1">D14</f>
        <v>3721.4650000000001</v>
      </c>
      <c r="AS4" s="53">
        <f ca="1">E14</f>
        <v>4122.3</v>
      </c>
      <c r="AT4" s="53">
        <f ca="1">F14</f>
        <v>4523.1350000000002</v>
      </c>
      <c r="AU4" s="11">
        <f ca="1">D16</f>
        <v>0.14812900877109092</v>
      </c>
      <c r="AV4" s="11">
        <f ca="1">E16</f>
        <v>0.14808110065170177</v>
      </c>
      <c r="AW4" s="11">
        <f ca="1">F16</f>
        <v>0.14804168665463591</v>
      </c>
    </row>
    <row r="5" spans="1:49" ht="18.75" customHeight="1" x14ac:dyDescent="0.45">
      <c r="A5" s="20" t="s">
        <v>22</v>
      </c>
      <c r="B5" s="20" t="s">
        <v>887</v>
      </c>
      <c r="C5" s="20" t="s">
        <v>19</v>
      </c>
      <c r="D5" s="21">
        <v>3620.93</v>
      </c>
      <c r="E5" s="21">
        <f t="shared" si="0"/>
        <v>4010.9300000000003</v>
      </c>
      <c r="F5" s="21">
        <v>4400.93</v>
      </c>
      <c r="G5" s="21" t="str">
        <f t="shared" si="1"/>
        <v/>
      </c>
      <c r="H5" s="22">
        <f t="shared" si="2"/>
        <v>0.21541427202403818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530</v>
      </c>
      <c r="C6" s="20" t="s">
        <v>19</v>
      </c>
      <c r="D6" s="21">
        <v>4003.8</v>
      </c>
      <c r="E6" s="21">
        <f t="shared" si="0"/>
        <v>4445.8050000000003</v>
      </c>
      <c r="F6" s="21">
        <v>4887.8100000000004</v>
      </c>
      <c r="G6" s="21" t="str">
        <f t="shared" si="1"/>
        <v/>
      </c>
      <c r="H6" s="22">
        <f t="shared" si="2"/>
        <v>0.22079274689045403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888</v>
      </c>
      <c r="C7" s="20" t="s">
        <v>19</v>
      </c>
      <c r="D7" s="21">
        <v>4208.84</v>
      </c>
      <c r="E7" s="21">
        <f t="shared" si="0"/>
        <v>4662.3549999999996</v>
      </c>
      <c r="F7" s="21">
        <v>5115.87</v>
      </c>
      <c r="G7" s="21" t="str">
        <f t="shared" si="1"/>
        <v/>
      </c>
      <c r="H7" s="22">
        <f t="shared" si="2"/>
        <v>0.21550593512701832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530</v>
      </c>
      <c r="C8" s="20" t="s">
        <v>19</v>
      </c>
      <c r="D8" s="21">
        <v>3816.8</v>
      </c>
      <c r="E8" s="21">
        <f t="shared" si="0"/>
        <v>4227.6000000000004</v>
      </c>
      <c r="F8" s="21">
        <v>4638.3999999999996</v>
      </c>
      <c r="G8" s="21" t="str">
        <f t="shared" si="1"/>
        <v/>
      </c>
      <c r="H8" s="22">
        <f t="shared" si="2"/>
        <v>0.2152588555858308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532</v>
      </c>
      <c r="C9" s="20" t="s">
        <v>19</v>
      </c>
      <c r="D9" s="21">
        <v>3564</v>
      </c>
      <c r="E9" s="21">
        <f t="shared" si="0"/>
        <v>3957.76</v>
      </c>
      <c r="F9" s="21">
        <v>4351.5200000000004</v>
      </c>
      <c r="G9" s="21" t="str">
        <f t="shared" si="1"/>
        <v/>
      </c>
      <c r="H9" s="22">
        <f t="shared" si="2"/>
        <v>0.22096520763187444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889</v>
      </c>
      <c r="C10" s="20" t="s">
        <v>19</v>
      </c>
      <c r="D10" s="21">
        <v>3890.92</v>
      </c>
      <c r="E10" s="21">
        <f t="shared" si="0"/>
        <v>4310.1750000000002</v>
      </c>
      <c r="F10" s="21">
        <v>4729.43</v>
      </c>
      <c r="G10" s="21" t="str">
        <f t="shared" si="1"/>
        <v/>
      </c>
      <c r="H10" s="22">
        <f t="shared" si="2"/>
        <v>0.21550430232438611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886</v>
      </c>
      <c r="C11" s="20" t="s">
        <v>19</v>
      </c>
      <c r="D11" s="21">
        <v>3205</v>
      </c>
      <c r="E11" s="21">
        <f t="shared" si="0"/>
        <v>3766</v>
      </c>
      <c r="F11" s="21">
        <v>4327</v>
      </c>
      <c r="G11" s="21" t="str">
        <f t="shared" si="1"/>
        <v/>
      </c>
      <c r="H11" s="22">
        <f t="shared" si="2"/>
        <v>0.35007800312012471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3721.4650000000001</v>
      </c>
      <c r="E14" s="32">
        <f ca="1">MEDIAN(INDIRECT("E4"):E12)</f>
        <v>4122.3</v>
      </c>
      <c r="F14" s="32">
        <f ca="1">MEDIAN(INDIRECT("F4"):F12)</f>
        <v>4523.1350000000002</v>
      </c>
      <c r="G14" s="33"/>
      <c r="H14" s="34">
        <f ca="1">MEDIAN(INDIRECT("H4"):H12)</f>
        <v>0.21554557290308607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3742.0524999999998</v>
      </c>
      <c r="E15" s="33">
        <f ca="1">AVERAGE(INDIRECT("E4"):E12)</f>
        <v>4174.703125</v>
      </c>
      <c r="F15" s="33">
        <f ca="1">AVERAGE(INDIRECT("F4"):F12)</f>
        <v>4607.3537500000002</v>
      </c>
      <c r="G15" s="33"/>
      <c r="H15" s="34">
        <f ca="1">AVERAGE(INDIRECT("H4"):H12)</f>
        <v>0.23363806667286005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0.14812900877109092</v>
      </c>
      <c r="E16" s="34">
        <f ca="1">IFERROR(INDIRECT(ADDRESS(ROW()-2,COLUMN()))/E3-1,"")</f>
        <v>0.14808110065170177</v>
      </c>
      <c r="F16" s="34">
        <f ca="1">IFERROR(INDIRECT(ADDRESS(ROW()-2,COLUMN()))/F3-1,"")</f>
        <v>0.14804168665463591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0.15448056816183486</v>
      </c>
      <c r="E17" s="34">
        <f ca="1">IF(E3&gt;=INDIRECT(ADDRESS(ROW()-2,COLUMN())),"At Market",INDIRECT(ADDRESS(ROW()-2,COLUMN()))/E3-1)</f>
        <v>0.16267563220631653</v>
      </c>
      <c r="F17" s="34">
        <f ca="1">IF(F3&gt;=INDIRECT(ADDRESS(ROW()-2,COLUMN())),"At Market",INDIRECT(ADDRESS(ROW()-2,COLUMN()))/F3-1)</f>
        <v>0.16941770921375587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4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Road Superintendent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890</v>
      </c>
      <c r="C3" s="12" t="s">
        <v>19</v>
      </c>
      <c r="D3" s="13">
        <v>5506.8</v>
      </c>
      <c r="E3" s="13">
        <f t="shared" ref="E3:E11" si="0">IF(OR(B3 = "No Comparable Class", B3 = "Data Not Available", B3 = "Not Surveyed"),"",MEDIAN(D3,F3))</f>
        <v>6099.6</v>
      </c>
      <c r="F3" s="13">
        <v>6692.4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0.21529745042492898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891</v>
      </c>
      <c r="C4" s="20" t="s">
        <v>19</v>
      </c>
      <c r="D4" s="21">
        <v>8129.33</v>
      </c>
      <c r="E4" s="21">
        <f t="shared" si="0"/>
        <v>8129.33</v>
      </c>
      <c r="F4" s="21">
        <v>8129.33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Road Superintendent</v>
      </c>
      <c r="AN4" s="5">
        <f ca="1">E13</f>
        <v>8</v>
      </c>
      <c r="AO4" s="53">
        <f>D3</f>
        <v>5506.8</v>
      </c>
      <c r="AP4" s="53">
        <f>E3</f>
        <v>6099.6</v>
      </c>
      <c r="AQ4" s="53">
        <f>F3</f>
        <v>6692.4</v>
      </c>
      <c r="AR4" s="53">
        <f ca="1">D14</f>
        <v>6538.9750000000004</v>
      </c>
      <c r="AS4" s="53">
        <f ca="1">E14</f>
        <v>7364.1324999999997</v>
      </c>
      <c r="AT4" s="53">
        <f ca="1">F14</f>
        <v>7971.165</v>
      </c>
      <c r="AU4" s="11">
        <f ca="1">D16</f>
        <v>0.18743644221689548</v>
      </c>
      <c r="AV4" s="11">
        <f ca="1">E16</f>
        <v>0.2073140041969963</v>
      </c>
      <c r="AW4" s="11">
        <f ca="1">F16</f>
        <v>0.19107719203873064</v>
      </c>
    </row>
    <row r="5" spans="1:49" ht="18.75" customHeight="1" x14ac:dyDescent="0.45">
      <c r="A5" s="20" t="s">
        <v>22</v>
      </c>
      <c r="B5" s="20" t="s">
        <v>892</v>
      </c>
      <c r="C5" s="20" t="s">
        <v>19</v>
      </c>
      <c r="D5" s="21">
        <v>7156.93</v>
      </c>
      <c r="E5" s="21">
        <f t="shared" si="0"/>
        <v>7928.2650000000003</v>
      </c>
      <c r="F5" s="21">
        <v>8699.6</v>
      </c>
      <c r="G5" s="21" t="str">
        <f t="shared" si="1"/>
        <v/>
      </c>
      <c r="H5" s="22">
        <f t="shared" si="2"/>
        <v>0.21554912511370095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893</v>
      </c>
      <c r="C6" s="20" t="s">
        <v>19</v>
      </c>
      <c r="D6" s="21">
        <v>8874</v>
      </c>
      <c r="E6" s="21">
        <f t="shared" si="0"/>
        <v>9853.6650000000009</v>
      </c>
      <c r="F6" s="21">
        <v>10833.33</v>
      </c>
      <c r="G6" s="21" t="str">
        <f t="shared" si="1"/>
        <v/>
      </c>
      <c r="H6" s="22">
        <f t="shared" si="2"/>
        <v>0.2207944557133199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894</v>
      </c>
      <c r="C7" s="20" t="s">
        <v>19</v>
      </c>
      <c r="D7" s="21">
        <v>5921.02</v>
      </c>
      <c r="E7" s="21">
        <f t="shared" si="0"/>
        <v>6559.0300000000007</v>
      </c>
      <c r="F7" s="21">
        <v>7197.04</v>
      </c>
      <c r="G7" s="21" t="str">
        <f t="shared" si="1"/>
        <v/>
      </c>
      <c r="H7" s="22">
        <f t="shared" si="2"/>
        <v>0.21550678768185194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882</v>
      </c>
      <c r="C8" s="20" t="s">
        <v>19</v>
      </c>
      <c r="D8" s="21">
        <v>5281.47</v>
      </c>
      <c r="E8" s="21">
        <f t="shared" si="0"/>
        <v>5850</v>
      </c>
      <c r="F8" s="21">
        <v>6418.53</v>
      </c>
      <c r="G8" s="21" t="str">
        <f t="shared" si="1"/>
        <v/>
      </c>
      <c r="H8" s="22">
        <f t="shared" si="2"/>
        <v>0.21529233338445541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890</v>
      </c>
      <c r="C9" s="20" t="s">
        <v>19</v>
      </c>
      <c r="D9" s="21">
        <v>5668.16</v>
      </c>
      <c r="E9" s="21">
        <f t="shared" si="0"/>
        <v>6293.91</v>
      </c>
      <c r="F9" s="21">
        <v>6919.66</v>
      </c>
      <c r="G9" s="21" t="str">
        <f t="shared" si="1"/>
        <v/>
      </c>
      <c r="H9" s="22">
        <f t="shared" si="2"/>
        <v>0.2207947552644951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402</v>
      </c>
      <c r="C10" s="20" t="s">
        <v>19</v>
      </c>
      <c r="D10" s="21">
        <v>7830.66</v>
      </c>
      <c r="E10" s="21">
        <f t="shared" si="0"/>
        <v>8674.4399999999987</v>
      </c>
      <c r="F10" s="21">
        <v>9518.2199999999993</v>
      </c>
      <c r="G10" s="21" t="str">
        <f t="shared" si="1"/>
        <v/>
      </c>
      <c r="H10" s="22">
        <f t="shared" si="2"/>
        <v>0.21550673889557204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402</v>
      </c>
      <c r="C11" s="20" t="s">
        <v>19</v>
      </c>
      <c r="D11" s="21">
        <v>5787</v>
      </c>
      <c r="E11" s="21">
        <f t="shared" si="0"/>
        <v>6800</v>
      </c>
      <c r="F11" s="21">
        <v>7813</v>
      </c>
      <c r="G11" s="21" t="str">
        <f t="shared" si="1"/>
        <v/>
      </c>
      <c r="H11" s="22">
        <f t="shared" si="2"/>
        <v>0.35009504060825991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6538.9750000000004</v>
      </c>
      <c r="E14" s="32">
        <f ca="1">MEDIAN(INDIRECT("E4"):E12)</f>
        <v>7364.1324999999997</v>
      </c>
      <c r="F14" s="32">
        <f ca="1">MEDIAN(INDIRECT("F4"):F12)</f>
        <v>7971.165</v>
      </c>
      <c r="G14" s="33"/>
      <c r="H14" s="34">
        <f ca="1">MEDIAN(INDIRECT("H4"):H12)</f>
        <v>0.21552795639777644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6831.0712500000009</v>
      </c>
      <c r="E15" s="33">
        <f ca="1">AVERAGE(INDIRECT("E4"):E12)</f>
        <v>7511.08</v>
      </c>
      <c r="F15" s="33">
        <f ca="1">AVERAGE(INDIRECT("F4"):F12)</f>
        <v>8191.0887500000008</v>
      </c>
      <c r="G15" s="33"/>
      <c r="H15" s="34">
        <f ca="1">AVERAGE(INDIRECT("H4"):H12)</f>
        <v>0.20669240458270691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0.18743644221689548</v>
      </c>
      <c r="E16" s="34">
        <f ca="1">IFERROR(INDIRECT(ADDRESS(ROW()-2,COLUMN()))/E3-1,"")</f>
        <v>0.2073140041969963</v>
      </c>
      <c r="F16" s="34">
        <f ca="1">IFERROR(INDIRECT(ADDRESS(ROW()-2,COLUMN()))/F3-1,"")</f>
        <v>0.19107719203873064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0.2404792710830248</v>
      </c>
      <c r="E17" s="34">
        <f ca="1">IF(E3&gt;=INDIRECT(ADDRESS(ROW()-2,COLUMN())),"At Market",INDIRECT(ADDRESS(ROW()-2,COLUMN()))/E3-1)</f>
        <v>0.23140533805495433</v>
      </c>
      <c r="F17" s="34">
        <f ca="1">IF(F3&gt;=INDIRECT(ADDRESS(ROW()-2,COLUMN())),"At Market",INDIRECT(ADDRESS(ROW()-2,COLUMN()))/F3-1)</f>
        <v>0.2239389083139085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7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Safety &amp; Training Specialist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895</v>
      </c>
      <c r="C3" s="12" t="s">
        <v>19</v>
      </c>
      <c r="D3" s="13">
        <v>5196.53</v>
      </c>
      <c r="E3" s="13">
        <f t="shared" ref="E3:E11" si="0">IF(OR(B3 = "No Comparable Class", B3 = "Data Not Available", B3 = "Not Surveyed"),"",MEDIAN(D3,F3))</f>
        <v>5755.53</v>
      </c>
      <c r="F3" s="13">
        <v>6314.53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0.21514356695718106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Safety &amp; Training Specialist</v>
      </c>
      <c r="AN4" s="5">
        <f ca="1">E13</f>
        <v>7</v>
      </c>
      <c r="AO4" s="53">
        <f>D3</f>
        <v>5196.53</v>
      </c>
      <c r="AP4" s="53">
        <f>E3</f>
        <v>5755.53</v>
      </c>
      <c r="AQ4" s="53">
        <f>F3</f>
        <v>6314.53</v>
      </c>
      <c r="AR4" s="53">
        <f ca="1">D14</f>
        <v>5609.07</v>
      </c>
      <c r="AS4" s="53">
        <f ca="1">E14</f>
        <v>6592.7950000000001</v>
      </c>
      <c r="AT4" s="53">
        <f ca="1">F14</f>
        <v>7248.26</v>
      </c>
      <c r="AU4" s="11">
        <f ca="1">D16</f>
        <v>7.9387591334987073E-2</v>
      </c>
      <c r="AV4" s="11">
        <f ca="1">E16</f>
        <v>0.14547139881123039</v>
      </c>
      <c r="AW4" s="11">
        <f ca="1">F16</f>
        <v>0.14787007109001005</v>
      </c>
    </row>
    <row r="5" spans="1:49" ht="18.75" customHeight="1" x14ac:dyDescent="0.45">
      <c r="A5" s="20" t="s">
        <v>22</v>
      </c>
      <c r="B5" s="20" t="s">
        <v>896</v>
      </c>
      <c r="C5" s="20" t="s">
        <v>19</v>
      </c>
      <c r="D5" s="21">
        <v>5609.07</v>
      </c>
      <c r="E5" s="21">
        <f t="shared" si="0"/>
        <v>6214</v>
      </c>
      <c r="F5" s="21">
        <v>6818.93</v>
      </c>
      <c r="G5" s="21" t="str">
        <f t="shared" si="1"/>
        <v/>
      </c>
      <c r="H5" s="22">
        <f t="shared" si="2"/>
        <v>0.21569707634242419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74</v>
      </c>
      <c r="C6" s="20" t="s">
        <v>19</v>
      </c>
      <c r="D6" s="21">
        <v>5937.33</v>
      </c>
      <c r="E6" s="21">
        <f t="shared" si="0"/>
        <v>6592.7950000000001</v>
      </c>
      <c r="F6" s="21">
        <v>7248.26</v>
      </c>
      <c r="G6" s="21" t="str">
        <f t="shared" si="1"/>
        <v/>
      </c>
      <c r="H6" s="22">
        <f t="shared" si="2"/>
        <v>0.22079453222239631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897</v>
      </c>
      <c r="C7" s="20" t="s">
        <v>19</v>
      </c>
      <c r="D7" s="21">
        <v>7342.7</v>
      </c>
      <c r="E7" s="21">
        <f t="shared" si="0"/>
        <v>8133.9050000000007</v>
      </c>
      <c r="F7" s="21">
        <v>8925.11</v>
      </c>
      <c r="G7" s="21" t="str">
        <f t="shared" si="1"/>
        <v/>
      </c>
      <c r="H7" s="22">
        <f t="shared" si="2"/>
        <v>0.21550791943018255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898</v>
      </c>
      <c r="C8" s="20" t="s">
        <v>19</v>
      </c>
      <c r="D8" s="21">
        <v>5570.93</v>
      </c>
      <c r="E8" s="21">
        <f t="shared" si="0"/>
        <v>6962.8</v>
      </c>
      <c r="F8" s="21">
        <v>8354.67</v>
      </c>
      <c r="G8" s="21" t="str">
        <f t="shared" si="1"/>
        <v/>
      </c>
      <c r="H8" s="22">
        <f t="shared" si="2"/>
        <v>0.49969035690629737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896</v>
      </c>
      <c r="C9" s="20" t="s">
        <v>19</v>
      </c>
      <c r="D9" s="21">
        <v>5181.47</v>
      </c>
      <c r="E9" s="21">
        <f t="shared" si="0"/>
        <v>5753.49</v>
      </c>
      <c r="F9" s="21">
        <v>6325.51</v>
      </c>
      <c r="G9" s="21" t="str">
        <f t="shared" si="1"/>
        <v/>
      </c>
      <c r="H9" s="22">
        <f t="shared" si="2"/>
        <v>0.22079448496276144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899</v>
      </c>
      <c r="C10" s="20" t="s">
        <v>19</v>
      </c>
      <c r="D10" s="21">
        <v>8858.25</v>
      </c>
      <c r="E10" s="21">
        <f t="shared" si="0"/>
        <v>9812.7350000000006</v>
      </c>
      <c r="F10" s="21">
        <v>10767.22</v>
      </c>
      <c r="G10" s="21" t="str">
        <f t="shared" si="1"/>
        <v/>
      </c>
      <c r="H10" s="22">
        <f t="shared" si="2"/>
        <v>0.21550193322608857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900</v>
      </c>
      <c r="C11" s="20" t="s">
        <v>19</v>
      </c>
      <c r="D11" s="21">
        <v>5143</v>
      </c>
      <c r="E11" s="21">
        <f t="shared" si="0"/>
        <v>6043.5</v>
      </c>
      <c r="F11" s="21">
        <v>6944</v>
      </c>
      <c r="G11" s="21" t="str">
        <f t="shared" si="1"/>
        <v/>
      </c>
      <c r="H11" s="22">
        <f t="shared" si="2"/>
        <v>0.35018471709119181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5609.07</v>
      </c>
      <c r="E14" s="32">
        <f ca="1">MEDIAN(INDIRECT("E4"):E12)</f>
        <v>6592.7950000000001</v>
      </c>
      <c r="F14" s="32">
        <f ca="1">MEDIAN(INDIRECT("F4"):F12)</f>
        <v>7248.26</v>
      </c>
      <c r="G14" s="33"/>
      <c r="H14" s="34">
        <f ca="1">MEDIAN(INDIRECT("H4"):H12)</f>
        <v>0.22079448496276144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6234.6785714285716</v>
      </c>
      <c r="E15" s="33">
        <f ca="1">AVERAGE(INDIRECT("E4"):E12)</f>
        <v>7073.3178571428571</v>
      </c>
      <c r="F15" s="33">
        <f ca="1">AVERAGE(INDIRECT("F4"):F12)</f>
        <v>7911.9571428571435</v>
      </c>
      <c r="G15" s="33"/>
      <c r="H15" s="34">
        <f ca="1">AVERAGE(INDIRECT("H4"):H12)</f>
        <v>0.2768815743116203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7.9387591334987073E-2</v>
      </c>
      <c r="E16" s="34">
        <f ca="1">IFERROR(INDIRECT(ADDRESS(ROW()-2,COLUMN()))/E3-1,"")</f>
        <v>0.14547139881123039</v>
      </c>
      <c r="F16" s="34">
        <f ca="1">IFERROR(INDIRECT(ADDRESS(ROW()-2,COLUMN()))/F3-1,"")</f>
        <v>0.14787007109001005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0.1997772689522761</v>
      </c>
      <c r="E17" s="34">
        <f ca="1">IF(E3&gt;=INDIRECT(ADDRESS(ROW()-2,COLUMN())),"At Market",INDIRECT(ADDRESS(ROW()-2,COLUMN()))/E3-1)</f>
        <v>0.22896029681764452</v>
      </c>
      <c r="F17" s="34">
        <f ca="1">IF(F3&gt;=INDIRECT(ADDRESS(ROW()-2,COLUMN())),"At Market",INDIRECT(ADDRESS(ROW()-2,COLUMN()))/F3-1)</f>
        <v>0.25297641199854048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0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Screener-Housing Program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901</v>
      </c>
      <c r="C3" s="12" t="s">
        <v>19</v>
      </c>
      <c r="D3" s="13">
        <v>3534.27</v>
      </c>
      <c r="E3" s="13">
        <f t="shared" ref="E3:E11" si="0">IF(OR(B3 = "No Comparable Class", B3 = "Data Not Available", B3 = "Not Surveyed"),"",MEDIAN(D3,F3))</f>
        <v>3915.6000000000004</v>
      </c>
      <c r="F3" s="13">
        <v>4296.93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0.21578996511302195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Screener-Housing Program</v>
      </c>
      <c r="AN4" s="5">
        <f ca="1">E13</f>
        <v>3</v>
      </c>
      <c r="AO4" s="53">
        <f>D3</f>
        <v>3534.27</v>
      </c>
      <c r="AP4" s="53">
        <f>E3</f>
        <v>3915.6000000000004</v>
      </c>
      <c r="AQ4" s="53">
        <f>F3</f>
        <v>4296.93</v>
      </c>
      <c r="AR4" s="53">
        <f ca="1">D14</f>
        <v>3442.4</v>
      </c>
      <c r="AS4" s="53">
        <f ca="1">E14</f>
        <v>3812.4650000000001</v>
      </c>
      <c r="AT4" s="53">
        <f ca="1">F14</f>
        <v>4182.53</v>
      </c>
      <c r="AU4" s="11">
        <f ca="1">D16</f>
        <v>-2.5994052520039501E-2</v>
      </c>
      <c r="AV4" s="11">
        <f ca="1">E16</f>
        <v>-2.6339513739912168E-2</v>
      </c>
      <c r="AW4" s="11">
        <f ca="1">F16</f>
        <v>-2.6623659217162143E-2</v>
      </c>
    </row>
    <row r="5" spans="1:49" ht="18.75" customHeight="1" x14ac:dyDescent="0.45">
      <c r="A5" s="20" t="s">
        <v>22</v>
      </c>
      <c r="B5" s="20" t="s">
        <v>902</v>
      </c>
      <c r="C5" s="20" t="s">
        <v>19</v>
      </c>
      <c r="D5" s="21">
        <v>3442.4</v>
      </c>
      <c r="E5" s="21">
        <f t="shared" si="0"/>
        <v>3812.4650000000001</v>
      </c>
      <c r="F5" s="21">
        <v>4182.53</v>
      </c>
      <c r="G5" s="21" t="str">
        <f t="shared" si="1"/>
        <v/>
      </c>
      <c r="H5" s="22">
        <f t="shared" si="2"/>
        <v>0.21500406693004859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903</v>
      </c>
      <c r="C6" s="20" t="s">
        <v>19</v>
      </c>
      <c r="D6" s="21">
        <v>3516.86</v>
      </c>
      <c r="E6" s="21">
        <f t="shared" si="0"/>
        <v>3905.1099999999997</v>
      </c>
      <c r="F6" s="21">
        <v>4293.3599999999997</v>
      </c>
      <c r="G6" s="21" t="str">
        <f t="shared" si="1"/>
        <v/>
      </c>
      <c r="H6" s="22">
        <f t="shared" si="2"/>
        <v>0.22079354879068247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904</v>
      </c>
      <c r="C9" s="20" t="s">
        <v>19</v>
      </c>
      <c r="D9" s="21">
        <v>2763.94</v>
      </c>
      <c r="E9" s="21">
        <f t="shared" si="0"/>
        <v>3069.0749999999998</v>
      </c>
      <c r="F9" s="21">
        <v>3374.21</v>
      </c>
      <c r="G9" s="21" t="str">
        <f t="shared" si="1"/>
        <v/>
      </c>
      <c r="H9" s="22">
        <f t="shared" si="2"/>
        <v>0.22079712294767617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3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3442.4</v>
      </c>
      <c r="E14" s="32">
        <f ca="1">MEDIAN(INDIRECT("E4"):E12)</f>
        <v>3812.4650000000001</v>
      </c>
      <c r="F14" s="32">
        <f ca="1">MEDIAN(INDIRECT("F4"):F12)</f>
        <v>4182.53</v>
      </c>
      <c r="G14" s="33"/>
      <c r="H14" s="34">
        <f ca="1">MEDIAN(INDIRECT("H4"):H12)</f>
        <v>0.22079354879068247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3241.0666666666671</v>
      </c>
      <c r="E15" s="33">
        <f ca="1">AVERAGE(INDIRECT("E4"):E12)</f>
        <v>3595.5499999999997</v>
      </c>
      <c r="F15" s="33">
        <f ca="1">AVERAGE(INDIRECT("F4"):F12)</f>
        <v>3950.0333333333328</v>
      </c>
      <c r="G15" s="33"/>
      <c r="H15" s="34">
        <f ca="1">AVERAGE(INDIRECT("H4"):H12)</f>
        <v>0.21886491288946908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-2.5994052520039501E-2</v>
      </c>
      <c r="E16" s="34">
        <f ca="1">IFERROR(INDIRECT(ADDRESS(ROW()-2,COLUMN()))/E3-1,"")</f>
        <v>-2.6339513739912168E-2</v>
      </c>
      <c r="F16" s="34">
        <f ca="1">IFERROR(INDIRECT(ADDRESS(ROW()-2,COLUMN()))/F3-1,"")</f>
        <v>-2.6623659217162143E-2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7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Senior Code Enforcement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905</v>
      </c>
      <c r="C3" s="12" t="s">
        <v>19</v>
      </c>
      <c r="D3" s="13">
        <v>5418.4</v>
      </c>
      <c r="E3" s="13">
        <f t="shared" ref="E3:E11" si="0">IF(OR(B3 = "No Comparable Class", B3 = "Data Not Available", B3 = "Not Surveyed"),"",MEDIAN(D3,F3))</f>
        <v>6003.4</v>
      </c>
      <c r="F3" s="13">
        <v>6588.4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0.21593090211132449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271</v>
      </c>
      <c r="C4" s="20" t="s">
        <v>19</v>
      </c>
      <c r="D4" s="21">
        <v>5139.33</v>
      </c>
      <c r="E4" s="21">
        <f t="shared" si="0"/>
        <v>5692.63</v>
      </c>
      <c r="F4" s="21">
        <v>6245.93</v>
      </c>
      <c r="G4" s="21" t="str">
        <f t="shared" si="1"/>
        <v/>
      </c>
      <c r="H4" s="22">
        <f t="shared" si="2"/>
        <v>0.21531989578408095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Senior Code Enforcement Officer</v>
      </c>
      <c r="AN4" s="5">
        <f ca="1">E13</f>
        <v>6</v>
      </c>
      <c r="AO4" s="53">
        <f>D3</f>
        <v>5418.4</v>
      </c>
      <c r="AP4" s="53">
        <f>E3</f>
        <v>6003.4</v>
      </c>
      <c r="AQ4" s="53">
        <f>F3</f>
        <v>6588.4</v>
      </c>
      <c r="AR4" s="53">
        <f ca="1">D14</f>
        <v>5335.6750000000002</v>
      </c>
      <c r="AS4" s="53">
        <f ca="1">E14</f>
        <v>5999.3074999999999</v>
      </c>
      <c r="AT4" s="53">
        <f ca="1">F14</f>
        <v>6734.6049999999996</v>
      </c>
      <c r="AU4" s="11">
        <f ca="1">D16</f>
        <v>-1.5267422117230089E-2</v>
      </c>
      <c r="AV4" s="11">
        <f ca="1">E16</f>
        <v>-6.8169703834486395E-4</v>
      </c>
      <c r="AW4" s="11">
        <f ca="1">F16</f>
        <v>2.2191275575253355E-2</v>
      </c>
    </row>
    <row r="5" spans="1:49" ht="18.75" customHeight="1" x14ac:dyDescent="0.45">
      <c r="A5" s="20" t="s">
        <v>22</v>
      </c>
      <c r="B5" s="20" t="s">
        <v>906</v>
      </c>
      <c r="C5" s="20" t="s">
        <v>19</v>
      </c>
      <c r="D5" s="21">
        <v>5720</v>
      </c>
      <c r="E5" s="21">
        <f t="shared" si="0"/>
        <v>6336.2</v>
      </c>
      <c r="F5" s="21">
        <v>6952.4</v>
      </c>
      <c r="G5" s="21" t="str">
        <f t="shared" si="1"/>
        <v/>
      </c>
      <c r="H5" s="22">
        <f t="shared" si="2"/>
        <v>0.21545454545454534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907</v>
      </c>
      <c r="C6" s="20" t="s">
        <v>19</v>
      </c>
      <c r="D6" s="21">
        <v>6725.78</v>
      </c>
      <c r="E6" s="21">
        <f t="shared" si="0"/>
        <v>7468.2849999999999</v>
      </c>
      <c r="F6" s="21">
        <v>8210.7900000000009</v>
      </c>
      <c r="G6" s="21" t="str">
        <f t="shared" si="1"/>
        <v/>
      </c>
      <c r="H6" s="22">
        <f t="shared" si="2"/>
        <v>0.2207937220664371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905</v>
      </c>
      <c r="C7" s="20" t="s">
        <v>19</v>
      </c>
      <c r="D7" s="21">
        <v>5532.02</v>
      </c>
      <c r="E7" s="21">
        <f t="shared" si="0"/>
        <v>6128.1149999999998</v>
      </c>
      <c r="F7" s="21">
        <v>6724.21</v>
      </c>
      <c r="G7" s="21" t="str">
        <f t="shared" si="1"/>
        <v/>
      </c>
      <c r="H7" s="22">
        <f t="shared" si="2"/>
        <v>0.2155071745944519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908</v>
      </c>
      <c r="C8" s="20" t="s">
        <v>19</v>
      </c>
      <c r="D8" s="21">
        <v>5005.87</v>
      </c>
      <c r="E8" s="21">
        <f t="shared" si="0"/>
        <v>5544.9349999999995</v>
      </c>
      <c r="F8" s="21">
        <v>6084</v>
      </c>
      <c r="G8" s="21" t="str">
        <f t="shared" si="1"/>
        <v/>
      </c>
      <c r="H8" s="22">
        <f t="shared" si="2"/>
        <v>0.21537315191964645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906</v>
      </c>
      <c r="C11" s="20" t="s">
        <v>19</v>
      </c>
      <c r="D11" s="21">
        <v>4996</v>
      </c>
      <c r="E11" s="21">
        <f t="shared" si="0"/>
        <v>5870.5</v>
      </c>
      <c r="F11" s="21">
        <v>6745</v>
      </c>
      <c r="G11" s="21" t="str">
        <f t="shared" si="1"/>
        <v/>
      </c>
      <c r="H11" s="22">
        <f t="shared" si="2"/>
        <v>0.35008006405124092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5335.6750000000002</v>
      </c>
      <c r="E14" s="32">
        <f ca="1">MEDIAN(INDIRECT("E4"):E12)</f>
        <v>5999.3074999999999</v>
      </c>
      <c r="F14" s="32">
        <f ca="1">MEDIAN(INDIRECT("F4"):F12)</f>
        <v>6734.6049999999996</v>
      </c>
      <c r="G14" s="33"/>
      <c r="H14" s="34">
        <f ca="1">MEDIAN(INDIRECT("H4"):H12)</f>
        <v>0.21548086002449862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5519.833333333333</v>
      </c>
      <c r="E15" s="33">
        <f ca="1">AVERAGE(INDIRECT("E4"):E12)</f>
        <v>6173.4441666666653</v>
      </c>
      <c r="F15" s="33">
        <f ca="1">AVERAGE(INDIRECT("F4"):F12)</f>
        <v>6827.0550000000003</v>
      </c>
      <c r="G15" s="33"/>
      <c r="H15" s="34">
        <f ca="1">AVERAGE(INDIRECT("H4"):H12)</f>
        <v>0.23875475897840046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-1.5267422117230089E-2</v>
      </c>
      <c r="E16" s="34">
        <f ca="1">IFERROR(INDIRECT(ADDRESS(ROW()-2,COLUMN()))/E3-1,"")</f>
        <v>-6.8169703834486395E-4</v>
      </c>
      <c r="F16" s="34">
        <f ca="1">IFERROR(INDIRECT(ADDRESS(ROW()-2,COLUMN()))/F3-1,"")</f>
        <v>2.2191275575253355E-2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1.8720163393867839E-2</v>
      </c>
      <c r="E17" s="34">
        <f ca="1">IF(E3&gt;=INDIRECT(ADDRESS(ROW()-2,COLUMN())),"At Market",INDIRECT(ADDRESS(ROW()-2,COLUMN()))/E3-1)</f>
        <v>2.8324643812950301E-2</v>
      </c>
      <c r="F17" s="34">
        <f ca="1">IF(F3&gt;=INDIRECT(ADDRESS(ROW()-2,COLUMN())),"At Market",INDIRECT(ADDRESS(ROW()-2,COLUMN()))/F3-1)</f>
        <v>3.622351405500579E-2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Sergeant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909</v>
      </c>
      <c r="C3" s="12" t="s">
        <v>19</v>
      </c>
      <c r="D3" s="13">
        <v>6460.13</v>
      </c>
      <c r="E3" s="13">
        <f t="shared" ref="E3:E11" si="0">IF(OR(B3 = "No Comparable Class", B3 = "Data Not Available", B3 = "Not Surveyed"),"",MEDIAN(D3,F3))</f>
        <v>7157.8</v>
      </c>
      <c r="F3" s="13">
        <v>7855.47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0.21599255742531498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910</v>
      </c>
      <c r="C4" s="20" t="s">
        <v>19</v>
      </c>
      <c r="D4" s="21">
        <v>6980.13</v>
      </c>
      <c r="E4" s="21">
        <f t="shared" si="0"/>
        <v>7732.4</v>
      </c>
      <c r="F4" s="21">
        <v>8484.67</v>
      </c>
      <c r="G4" s="21" t="str">
        <f t="shared" si="1"/>
        <v/>
      </c>
      <c r="H4" s="22">
        <f t="shared" si="2"/>
        <v>0.21554612879702817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Sergeant</v>
      </c>
      <c r="AN4" s="5">
        <f ca="1">E13</f>
        <v>8</v>
      </c>
      <c r="AO4" s="53">
        <f>D3</f>
        <v>6460.13</v>
      </c>
      <c r="AP4" s="53">
        <f>E3</f>
        <v>7157.8</v>
      </c>
      <c r="AQ4" s="53">
        <f>F3</f>
        <v>7855.47</v>
      </c>
      <c r="AR4" s="53">
        <f ca="1">D14</f>
        <v>7177.73</v>
      </c>
      <c r="AS4" s="53">
        <f ca="1">E14</f>
        <v>7951.2325000000001</v>
      </c>
      <c r="AT4" s="53">
        <f ca="1">F14</f>
        <v>8724.7350000000006</v>
      </c>
      <c r="AU4" s="11">
        <f ca="1">D16</f>
        <v>0.11108135594794533</v>
      </c>
      <c r="AV4" s="11">
        <f ca="1">E16</f>
        <v>0.1108486546145464</v>
      </c>
      <c r="AW4" s="11">
        <f ca="1">F16</f>
        <v>0.11065728721515078</v>
      </c>
    </row>
    <row r="5" spans="1:49" ht="18.75" customHeight="1" x14ac:dyDescent="0.45">
      <c r="A5" s="20" t="s">
        <v>22</v>
      </c>
      <c r="B5" s="20" t="s">
        <v>911</v>
      </c>
      <c r="C5" s="20" t="s">
        <v>19</v>
      </c>
      <c r="D5" s="21">
        <v>7876.27</v>
      </c>
      <c r="E5" s="21">
        <f t="shared" si="0"/>
        <v>8724.7350000000006</v>
      </c>
      <c r="F5" s="21">
        <v>9573.2000000000007</v>
      </c>
      <c r="G5" s="21" t="str">
        <f t="shared" si="1"/>
        <v/>
      </c>
      <c r="H5" s="22">
        <f t="shared" si="2"/>
        <v>0.2154484292691845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911</v>
      </c>
      <c r="C6" s="20" t="s">
        <v>19</v>
      </c>
      <c r="D6" s="21">
        <v>7542</v>
      </c>
      <c r="E6" s="21">
        <f t="shared" si="0"/>
        <v>8374.6149999999998</v>
      </c>
      <c r="F6" s="21">
        <v>9207.23</v>
      </c>
      <c r="G6" s="21" t="str">
        <f t="shared" si="1"/>
        <v/>
      </c>
      <c r="H6" s="22">
        <f t="shared" si="2"/>
        <v>0.22079421904004226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909</v>
      </c>
      <c r="C7" s="20" t="s">
        <v>19</v>
      </c>
      <c r="D7" s="21">
        <v>6724.86</v>
      </c>
      <c r="E7" s="21">
        <f t="shared" si="0"/>
        <v>7449.49</v>
      </c>
      <c r="F7" s="21">
        <v>8174.12</v>
      </c>
      <c r="G7" s="21" t="str">
        <f t="shared" si="1"/>
        <v/>
      </c>
      <c r="H7" s="22">
        <f t="shared" si="2"/>
        <v>0.21550783213330837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909</v>
      </c>
      <c r="C8" s="20" t="s">
        <v>19</v>
      </c>
      <c r="D8" s="21">
        <v>7375.33</v>
      </c>
      <c r="E8" s="21">
        <f t="shared" si="0"/>
        <v>8170.0649999999996</v>
      </c>
      <c r="F8" s="21">
        <v>8964.7999999999993</v>
      </c>
      <c r="G8" s="21" t="str">
        <f t="shared" si="1"/>
        <v/>
      </c>
      <c r="H8" s="22">
        <f t="shared" si="2"/>
        <v>0.21551171269624536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911</v>
      </c>
      <c r="C9" s="20" t="s">
        <v>19</v>
      </c>
      <c r="D9" s="21">
        <v>6388.91</v>
      </c>
      <c r="E9" s="21">
        <f t="shared" si="0"/>
        <v>7094.23</v>
      </c>
      <c r="F9" s="21">
        <v>7799.55</v>
      </c>
      <c r="G9" s="21" t="str">
        <f t="shared" si="1"/>
        <v/>
      </c>
      <c r="H9" s="22">
        <f t="shared" si="2"/>
        <v>0.22079509650315954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909</v>
      </c>
      <c r="C10" s="20" t="s">
        <v>19</v>
      </c>
      <c r="D10" s="21">
        <v>8330.59</v>
      </c>
      <c r="E10" s="21">
        <f t="shared" si="0"/>
        <v>9228.23</v>
      </c>
      <c r="F10" s="21">
        <v>10125.870000000001</v>
      </c>
      <c r="G10" s="21" t="str">
        <f t="shared" si="1"/>
        <v/>
      </c>
      <c r="H10" s="22">
        <f t="shared" si="2"/>
        <v>0.21550454409591646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912</v>
      </c>
      <c r="C11" s="20" t="s">
        <v>19</v>
      </c>
      <c r="D11" s="21">
        <v>6396</v>
      </c>
      <c r="E11" s="21">
        <f t="shared" si="0"/>
        <v>7355.5</v>
      </c>
      <c r="F11" s="21">
        <v>8315</v>
      </c>
      <c r="G11" s="21" t="str">
        <f t="shared" si="1"/>
        <v/>
      </c>
      <c r="H11" s="22">
        <f t="shared" si="2"/>
        <v>0.3000312695434646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7177.73</v>
      </c>
      <c r="E14" s="32">
        <f ca="1">MEDIAN(INDIRECT("E4"):E12)</f>
        <v>7951.2325000000001</v>
      </c>
      <c r="F14" s="32">
        <f ca="1">MEDIAN(INDIRECT("F4"):F12)</f>
        <v>8724.7350000000006</v>
      </c>
      <c r="G14" s="33"/>
      <c r="H14" s="34">
        <f ca="1">MEDIAN(INDIRECT("H4"):H12)</f>
        <v>0.21552892074663677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7201.7612499999996</v>
      </c>
      <c r="E15" s="33">
        <f ca="1">AVERAGE(INDIRECT("E4"):E12)</f>
        <v>8016.1581249999999</v>
      </c>
      <c r="F15" s="33">
        <f ca="1">AVERAGE(INDIRECT("F4"):F12)</f>
        <v>8830.5550000000003</v>
      </c>
      <c r="G15" s="33"/>
      <c r="H15" s="34">
        <f ca="1">AVERAGE(INDIRECT("H4"):H12)</f>
        <v>0.22739240400979366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0.11108135594794533</v>
      </c>
      <c r="E16" s="34">
        <f ca="1">IFERROR(INDIRECT(ADDRESS(ROW()-2,COLUMN()))/E3-1,"")</f>
        <v>0.1108486546145464</v>
      </c>
      <c r="F16" s="34">
        <f ca="1">IFERROR(INDIRECT(ADDRESS(ROW()-2,COLUMN()))/F3-1,"")</f>
        <v>0.11065728721515078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0.11480128882855301</v>
      </c>
      <c r="E17" s="34">
        <f ca="1">IF(E3&gt;=INDIRECT(ADDRESS(ROW()-2,COLUMN())),"At Market",INDIRECT(ADDRESS(ROW()-2,COLUMN()))/E3-1)</f>
        <v>0.11991926639470218</v>
      </c>
      <c r="F17" s="34">
        <f ca="1">IF(F3&gt;=INDIRECT(ADDRESS(ROW()-2,COLUMN())),"At Market",INDIRECT(ADDRESS(ROW()-2,COLUMN()))/F3-1)</f>
        <v>0.12412815528542542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Sheriff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913</v>
      </c>
      <c r="C3" s="12" t="s">
        <v>19</v>
      </c>
      <c r="D3" s="13">
        <v>12939.33</v>
      </c>
      <c r="E3" s="13">
        <f t="shared" ref="E3:E11" si="0">IF(OR(B3 = "No Comparable Class", B3 = "Data Not Available", B3 = "Not Surveyed"),"",MEDIAN(D3,F3))</f>
        <v>12939.33</v>
      </c>
      <c r="F3" s="13">
        <v>12939.33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914</v>
      </c>
      <c r="C4" s="20" t="s">
        <v>19</v>
      </c>
      <c r="D4" s="21">
        <v>13204.53</v>
      </c>
      <c r="E4" s="21">
        <f t="shared" si="0"/>
        <v>13204.53</v>
      </c>
      <c r="F4" s="21">
        <v>13204.53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Sheriff</v>
      </c>
      <c r="AN4" s="5">
        <f ca="1">E13</f>
        <v>8</v>
      </c>
      <c r="AO4" s="53">
        <f>D3</f>
        <v>12939.33</v>
      </c>
      <c r="AP4" s="53">
        <f>E3</f>
        <v>12939.33</v>
      </c>
      <c r="AQ4" s="53">
        <f>F3</f>
        <v>12939.33</v>
      </c>
      <c r="AR4" s="53">
        <f ca="1">D14</f>
        <v>17739.665000000001</v>
      </c>
      <c r="AS4" s="53">
        <f ca="1">E14</f>
        <v>17739.665000000001</v>
      </c>
      <c r="AT4" s="53">
        <f ca="1">F14</f>
        <v>18308.189999999999</v>
      </c>
      <c r="AU4" s="11">
        <f ca="1">D16</f>
        <v>0.37098791050232127</v>
      </c>
      <c r="AV4" s="11">
        <f ca="1">E16</f>
        <v>0.37098791050232127</v>
      </c>
      <c r="AW4" s="11">
        <f ca="1">F16</f>
        <v>0.41492565689259009</v>
      </c>
    </row>
    <row r="5" spans="1:49" ht="18.75" customHeight="1" x14ac:dyDescent="0.45">
      <c r="A5" s="20" t="s">
        <v>22</v>
      </c>
      <c r="B5" s="20" t="s">
        <v>915</v>
      </c>
      <c r="C5" s="20" t="s">
        <v>19</v>
      </c>
      <c r="D5" s="21">
        <v>20692.53</v>
      </c>
      <c r="E5" s="21">
        <f t="shared" si="0"/>
        <v>20692.53</v>
      </c>
      <c r="F5" s="21">
        <v>20692.53</v>
      </c>
      <c r="G5" s="21" t="str">
        <f t="shared" si="1"/>
        <v/>
      </c>
      <c r="H5" s="22">
        <f t="shared" si="2"/>
        <v>0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915</v>
      </c>
      <c r="C6" s="20" t="s">
        <v>19</v>
      </c>
      <c r="D6" s="21">
        <v>17631.48</v>
      </c>
      <c r="E6" s="21">
        <f t="shared" si="0"/>
        <v>17631.48</v>
      </c>
      <c r="F6" s="21">
        <v>17631.48</v>
      </c>
      <c r="G6" s="21" t="str">
        <f t="shared" si="1"/>
        <v/>
      </c>
      <c r="H6" s="22">
        <f t="shared" si="2"/>
        <v>0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915</v>
      </c>
      <c r="C7" s="20" t="s">
        <v>19</v>
      </c>
      <c r="D7" s="21">
        <v>17847.849999999999</v>
      </c>
      <c r="E7" s="21">
        <f t="shared" si="0"/>
        <v>17847.849999999999</v>
      </c>
      <c r="F7" s="21">
        <v>17847.849999999999</v>
      </c>
      <c r="G7" s="21" t="str">
        <f t="shared" si="1"/>
        <v/>
      </c>
      <c r="H7" s="22">
        <f t="shared" si="2"/>
        <v>0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913</v>
      </c>
      <c r="C8" s="20" t="s">
        <v>19</v>
      </c>
      <c r="D8" s="21">
        <v>18768.53</v>
      </c>
      <c r="E8" s="21">
        <f t="shared" si="0"/>
        <v>18768.53</v>
      </c>
      <c r="F8" s="21">
        <v>18768.53</v>
      </c>
      <c r="G8" s="21" t="str">
        <f t="shared" si="1"/>
        <v/>
      </c>
      <c r="H8" s="22">
        <f t="shared" si="2"/>
        <v>0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914</v>
      </c>
      <c r="C9" s="20" t="s">
        <v>19</v>
      </c>
      <c r="D9" s="21">
        <v>13361.15</v>
      </c>
      <c r="E9" s="21">
        <f t="shared" si="0"/>
        <v>13361.15</v>
      </c>
      <c r="F9" s="21">
        <v>13361.15</v>
      </c>
      <c r="G9" s="21" t="str">
        <f t="shared" si="1"/>
        <v/>
      </c>
      <c r="H9" s="22">
        <f t="shared" si="2"/>
        <v>0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916</v>
      </c>
      <c r="C10" s="20" t="s">
        <v>19</v>
      </c>
      <c r="D10" s="21">
        <v>19013.5</v>
      </c>
      <c r="E10" s="21">
        <f t="shared" si="0"/>
        <v>19013.5</v>
      </c>
      <c r="F10" s="21">
        <v>19013.5</v>
      </c>
      <c r="G10" s="21" t="str">
        <f t="shared" si="1"/>
        <v/>
      </c>
      <c r="H10" s="22">
        <f t="shared" si="2"/>
        <v>0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914</v>
      </c>
      <c r="C11" s="20" t="s">
        <v>19</v>
      </c>
      <c r="D11" s="21">
        <v>12118</v>
      </c>
      <c r="E11" s="21">
        <f t="shared" si="0"/>
        <v>15693</v>
      </c>
      <c r="F11" s="21">
        <v>19268</v>
      </c>
      <c r="G11" s="21" t="str">
        <f t="shared" si="1"/>
        <v/>
      </c>
      <c r="H11" s="22">
        <f t="shared" si="2"/>
        <v>0.59003135830995213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17739.665000000001</v>
      </c>
      <c r="E14" s="32">
        <f ca="1">MEDIAN(INDIRECT("E4"):E12)</f>
        <v>17739.665000000001</v>
      </c>
      <c r="F14" s="32">
        <f ca="1">MEDIAN(INDIRECT("F4"):F12)</f>
        <v>18308.189999999999</v>
      </c>
      <c r="G14" s="33"/>
      <c r="H14" s="34">
        <f ca="1">MEDIAN(INDIRECT("H4"):H12)</f>
        <v>0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16579.696249999997</v>
      </c>
      <c r="E15" s="33">
        <f ca="1">AVERAGE(INDIRECT("E4"):E12)</f>
        <v>17026.571249999997</v>
      </c>
      <c r="F15" s="33">
        <f ca="1">AVERAGE(INDIRECT("F4"):F12)</f>
        <v>17473.446249999997</v>
      </c>
      <c r="G15" s="33"/>
      <c r="H15" s="34">
        <f ca="1">AVERAGE(INDIRECT("H4"):H12)</f>
        <v>7.3753919788744016E-2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0.37098791050232127</v>
      </c>
      <c r="E16" s="34">
        <f ca="1">IFERROR(INDIRECT(ADDRESS(ROW()-2,COLUMN()))/E3-1,"")</f>
        <v>0.37098791050232127</v>
      </c>
      <c r="F16" s="34">
        <f ca="1">IFERROR(INDIRECT(ADDRESS(ROW()-2,COLUMN()))/F3-1,"")</f>
        <v>0.41492565689259009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0.28134117067885267</v>
      </c>
      <c r="E17" s="34">
        <f ca="1">IF(E3&gt;=INDIRECT(ADDRESS(ROW()-2,COLUMN())),"At Market",INDIRECT(ADDRESS(ROW()-2,COLUMN()))/E3-1)</f>
        <v>0.31587734836347758</v>
      </c>
      <c r="F17" s="34">
        <f ca="1">IF(F3&gt;=INDIRECT(ADDRESS(ROW()-2,COLUMN())),"At Market",INDIRECT(ADDRESS(ROW()-2,COLUMN()))/F3-1)</f>
        <v>0.35041352604810272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8" workbookViewId="0">
      <selection activeCell="D2" sqref="D2"/>
    </sheetView>
  </sheetViews>
  <sheetFormatPr defaultColWidth="9.1796875" defaultRowHeight="13" x14ac:dyDescent="0.3"/>
  <cols>
    <col min="1" max="1" width="51" style="5" bestFit="1" customWidth="1"/>
    <col min="2" max="2" width="54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Assessment Analyst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144</v>
      </c>
      <c r="C3" s="12" t="s">
        <v>19</v>
      </c>
      <c r="D3" s="13">
        <v>5219.07</v>
      </c>
      <c r="E3" s="13">
        <f t="shared" ref="E3:E11" si="0">IF(OR(B3 = "No Comparable Class", B3 = "Data Not Available", B3 = "Not Surveyed"),"",MEDIAN(D3,F3))</f>
        <v>5782.4</v>
      </c>
      <c r="F3" s="13">
        <v>6345.73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0.21587370930069905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145</v>
      </c>
      <c r="C4" s="20" t="s">
        <v>19</v>
      </c>
      <c r="D4" s="21">
        <v>5576.13</v>
      </c>
      <c r="E4" s="21">
        <f t="shared" si="0"/>
        <v>6176.73</v>
      </c>
      <c r="F4" s="21">
        <v>6777.33</v>
      </c>
      <c r="G4" s="21" t="str">
        <f t="shared" si="1"/>
        <v/>
      </c>
      <c r="H4" s="22">
        <f t="shared" si="2"/>
        <v>0.21541822016344669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Assessment Analyst II</v>
      </c>
      <c r="AN4" s="5">
        <f ca="1">E13</f>
        <v>5</v>
      </c>
      <c r="AO4" s="53">
        <f>D3</f>
        <v>5219.07</v>
      </c>
      <c r="AP4" s="53">
        <f>E3</f>
        <v>5782.4</v>
      </c>
      <c r="AQ4" s="53">
        <f>F3</f>
        <v>6345.73</v>
      </c>
      <c r="AR4" s="53">
        <f ca="1">D14</f>
        <v>3924.71</v>
      </c>
      <c r="AS4" s="53">
        <f ca="1">E14</f>
        <v>4357.99</v>
      </c>
      <c r="AT4" s="53">
        <f ca="1">F14</f>
        <v>4791.2700000000004</v>
      </c>
      <c r="AU4" s="11">
        <f ca="1">D16</f>
        <v>-0.24800587077774383</v>
      </c>
      <c r="AV4" s="11">
        <f ca="1">E16</f>
        <v>-0.2463354316546762</v>
      </c>
      <c r="AW4" s="11">
        <f ca="1">F16</f>
        <v>-0.24496157258502949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146</v>
      </c>
      <c r="C6" s="20" t="s">
        <v>19</v>
      </c>
      <c r="D6" s="21">
        <v>3924.71</v>
      </c>
      <c r="E6" s="21">
        <f t="shared" si="0"/>
        <v>4357.99</v>
      </c>
      <c r="F6" s="21">
        <v>4791.2700000000004</v>
      </c>
      <c r="G6" s="21" t="str">
        <f t="shared" si="1"/>
        <v/>
      </c>
      <c r="H6" s="22">
        <f t="shared" si="2"/>
        <v>0.22079593141913678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147</v>
      </c>
      <c r="C8" s="20" t="s">
        <v>19</v>
      </c>
      <c r="D8" s="21">
        <v>4439.07</v>
      </c>
      <c r="E8" s="21">
        <f t="shared" si="0"/>
        <v>4916.6000000000004</v>
      </c>
      <c r="F8" s="21">
        <v>5394.13</v>
      </c>
      <c r="G8" s="21" t="str">
        <f t="shared" si="1"/>
        <v/>
      </c>
      <c r="H8" s="22">
        <f t="shared" si="2"/>
        <v>0.21514866852741688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148</v>
      </c>
      <c r="C9" s="20" t="s">
        <v>19</v>
      </c>
      <c r="D9" s="21">
        <v>3324.1</v>
      </c>
      <c r="E9" s="21">
        <f t="shared" si="0"/>
        <v>3691.0650000000001</v>
      </c>
      <c r="F9" s="21">
        <v>4058.03</v>
      </c>
      <c r="G9" s="21" t="str">
        <f t="shared" si="1"/>
        <v/>
      </c>
      <c r="H9" s="22">
        <f t="shared" si="2"/>
        <v>0.2207905899341176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149</v>
      </c>
      <c r="C11" s="20" t="s">
        <v>19</v>
      </c>
      <c r="D11" s="21">
        <v>3204</v>
      </c>
      <c r="E11" s="21">
        <f t="shared" si="0"/>
        <v>3765</v>
      </c>
      <c r="F11" s="21">
        <v>4326</v>
      </c>
      <c r="G11" s="21" t="str">
        <f t="shared" si="1"/>
        <v/>
      </c>
      <c r="H11" s="22">
        <f t="shared" si="2"/>
        <v>0.35018726591760307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3924.71</v>
      </c>
      <c r="E14" s="32">
        <f ca="1">MEDIAN(INDIRECT("E4"):E12)</f>
        <v>4357.99</v>
      </c>
      <c r="F14" s="32">
        <f ca="1">MEDIAN(INDIRECT("F4"):F12)</f>
        <v>4791.2700000000004</v>
      </c>
      <c r="G14" s="33"/>
      <c r="H14" s="34">
        <f ca="1">MEDIAN(INDIRECT("H4"):H12)</f>
        <v>0.2207905899341176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4093.6019999999999</v>
      </c>
      <c r="E15" s="33">
        <f ca="1">AVERAGE(INDIRECT("E4"):E12)</f>
        <v>4581.4769999999999</v>
      </c>
      <c r="F15" s="33">
        <f ca="1">AVERAGE(INDIRECT("F4"):F12)</f>
        <v>5069.3519999999999</v>
      </c>
      <c r="G15" s="33"/>
      <c r="H15" s="34">
        <f ca="1">AVERAGE(INDIRECT("H4"):H12)</f>
        <v>0.2444681351923442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-0.24800587077774383</v>
      </c>
      <c r="E16" s="34">
        <f ca="1">IFERROR(INDIRECT(ADDRESS(ROW()-2,COLUMN()))/E3-1,"")</f>
        <v>-0.2463354316546762</v>
      </c>
      <c r="F16" s="34">
        <f ca="1">IFERROR(INDIRECT(ADDRESS(ROW()-2,COLUMN()))/F3-1,"")</f>
        <v>-0.24496157258502949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Sheriff Recruit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917</v>
      </c>
      <c r="C3" s="12" t="s">
        <v>19</v>
      </c>
      <c r="D3" s="13">
        <v>3929.47</v>
      </c>
      <c r="E3" s="13">
        <f t="shared" ref="E3:E11" si="0">IF(OR(B3 = "No Comparable Class", B3 = "Data Not Available", B3 = "Not Surveyed"),"",MEDIAN(D3,F3))</f>
        <v>3929.47</v>
      </c>
      <c r="F3" s="13">
        <v>3929.47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918</v>
      </c>
      <c r="C4" s="20" t="s">
        <v>19</v>
      </c>
      <c r="D4" s="21">
        <v>4676.53</v>
      </c>
      <c r="E4" s="21">
        <f t="shared" si="0"/>
        <v>5180.0650000000005</v>
      </c>
      <c r="F4" s="21">
        <v>5683.6</v>
      </c>
      <c r="G4" s="21" t="str">
        <f t="shared" si="1"/>
        <v/>
      </c>
      <c r="H4" s="22">
        <f t="shared" si="2"/>
        <v>0.21534556605004163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Sheriff Recruit</v>
      </c>
      <c r="AN4" s="5">
        <f ca="1">E13</f>
        <v>7</v>
      </c>
      <c r="AO4" s="53">
        <f>D3</f>
        <v>3929.47</v>
      </c>
      <c r="AP4" s="53">
        <f>E3</f>
        <v>3929.47</v>
      </c>
      <c r="AQ4" s="53">
        <f>F3</f>
        <v>3929.47</v>
      </c>
      <c r="AR4" s="53">
        <f ca="1">D14</f>
        <v>5080</v>
      </c>
      <c r="AS4" s="53">
        <f ca="1">E14</f>
        <v>5969</v>
      </c>
      <c r="AT4" s="53">
        <f ca="1">F14</f>
        <v>6711.34</v>
      </c>
      <c r="AU4" s="11">
        <f ca="1">D16</f>
        <v>0.29279521156797239</v>
      </c>
      <c r="AV4" s="11">
        <f ca="1">E16</f>
        <v>0.51903437359236748</v>
      </c>
      <c r="AW4" s="11">
        <f ca="1">F16</f>
        <v>0.70795043606389685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918</v>
      </c>
      <c r="C6" s="20" t="s">
        <v>19</v>
      </c>
      <c r="D6" s="21">
        <v>5560.75</v>
      </c>
      <c r="E6" s="21">
        <f t="shared" si="0"/>
        <v>6174.6399999999994</v>
      </c>
      <c r="F6" s="21">
        <v>6788.53</v>
      </c>
      <c r="G6" s="21" t="str">
        <f t="shared" si="1"/>
        <v/>
      </c>
      <c r="H6" s="22">
        <f t="shared" si="2"/>
        <v>0.22079395764959764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918</v>
      </c>
      <c r="C7" s="20" t="s">
        <v>19</v>
      </c>
      <c r="D7" s="21">
        <v>6123.87</v>
      </c>
      <c r="E7" s="21">
        <f t="shared" si="0"/>
        <v>6785.1350000000002</v>
      </c>
      <c r="F7" s="21">
        <v>7446.4</v>
      </c>
      <c r="G7" s="21" t="str">
        <f t="shared" si="1"/>
        <v/>
      </c>
      <c r="H7" s="22">
        <f t="shared" si="2"/>
        <v>0.21596310829589771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918</v>
      </c>
      <c r="C8" s="20" t="s">
        <v>19</v>
      </c>
      <c r="D8" s="21">
        <v>4361.07</v>
      </c>
      <c r="E8" s="21">
        <f t="shared" si="0"/>
        <v>4831.67</v>
      </c>
      <c r="F8" s="21">
        <v>5302.27</v>
      </c>
      <c r="G8" s="21" t="str">
        <f t="shared" si="1"/>
        <v/>
      </c>
      <c r="H8" s="22">
        <f t="shared" si="2"/>
        <v>0.21581859497783817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919</v>
      </c>
      <c r="C9" s="20" t="s">
        <v>19</v>
      </c>
      <c r="D9" s="21">
        <v>4596.92</v>
      </c>
      <c r="E9" s="21">
        <f t="shared" si="0"/>
        <v>5104.4050000000007</v>
      </c>
      <c r="F9" s="21">
        <v>5611.89</v>
      </c>
      <c r="G9" s="21" t="str">
        <f t="shared" si="1"/>
        <v/>
      </c>
      <c r="H9" s="22">
        <f t="shared" si="2"/>
        <v>0.22079348781357955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920</v>
      </c>
      <c r="C10" s="20" t="s">
        <v>19</v>
      </c>
      <c r="D10" s="21">
        <v>5521.45</v>
      </c>
      <c r="E10" s="21">
        <f t="shared" si="0"/>
        <v>6116.3950000000004</v>
      </c>
      <c r="F10" s="21">
        <v>6711.34</v>
      </c>
      <c r="G10" s="21" t="str">
        <f t="shared" si="1"/>
        <v/>
      </c>
      <c r="H10" s="22">
        <f t="shared" si="2"/>
        <v>0.21550317398509455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918</v>
      </c>
      <c r="C11" s="20" t="s">
        <v>19</v>
      </c>
      <c r="D11" s="21">
        <v>5080</v>
      </c>
      <c r="E11" s="21">
        <f t="shared" si="0"/>
        <v>5969</v>
      </c>
      <c r="F11" s="21">
        <v>6858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5080</v>
      </c>
      <c r="E14" s="32">
        <f ca="1">MEDIAN(INDIRECT("E4"):E12)</f>
        <v>5969</v>
      </c>
      <c r="F14" s="32">
        <f ca="1">MEDIAN(INDIRECT("F4"):F12)</f>
        <v>6711.34</v>
      </c>
      <c r="G14" s="33"/>
      <c r="H14" s="34">
        <f ca="1">MEDIAN(INDIRECT("H4"):H12)</f>
        <v>0.21596310829589771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5131.5128571428568</v>
      </c>
      <c r="E15" s="33">
        <f ca="1">AVERAGE(INDIRECT("E4"):E12)</f>
        <v>5737.33</v>
      </c>
      <c r="F15" s="33">
        <f ca="1">AVERAGE(INDIRECT("F4"):F12)</f>
        <v>6343.1471428571431</v>
      </c>
      <c r="G15" s="33"/>
      <c r="H15" s="34">
        <f ca="1">AVERAGE(INDIRECT("H4"):H12)</f>
        <v>0.23631684125314992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0.29279521156797239</v>
      </c>
      <c r="E16" s="34">
        <f ca="1">IFERROR(INDIRECT(ADDRESS(ROW()-2,COLUMN()))/E3-1,"")</f>
        <v>0.51903437359236748</v>
      </c>
      <c r="F16" s="34">
        <f ca="1">IFERROR(INDIRECT(ADDRESS(ROW()-2,COLUMN()))/F3-1,"")</f>
        <v>0.70795043606389685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0.30590457673499394</v>
      </c>
      <c r="E17" s="34">
        <f ca="1">IF(E3&gt;=INDIRECT(ADDRESS(ROW()-2,COLUMN())),"At Market",INDIRECT(ADDRESS(ROW()-2,COLUMN()))/E3-1)</f>
        <v>0.46007731322544787</v>
      </c>
      <c r="F17" s="34">
        <f ca="1">IF(F3&gt;=INDIRECT(ADDRESS(ROW()-2,COLUMN())),"At Market",INDIRECT(ADDRESS(ROW()-2,COLUMN()))/F3-1)</f>
        <v>0.61425004971590158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1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Sheriff Service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921</v>
      </c>
      <c r="C3" s="12" t="s">
        <v>19</v>
      </c>
      <c r="D3" s="13">
        <v>3451.07</v>
      </c>
      <c r="E3" s="13">
        <f t="shared" ref="E3:E11" si="0">IF(OR(B3 = "No Comparable Class", B3 = "Data Not Available", B3 = "Not Surveyed"),"",MEDIAN(D3,F3))</f>
        <v>3822</v>
      </c>
      <c r="F3" s="13">
        <v>4192.93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0.21496521368734922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922</v>
      </c>
      <c r="C4" s="20" t="s">
        <v>19</v>
      </c>
      <c r="D4" s="21">
        <v>3669.47</v>
      </c>
      <c r="E4" s="21">
        <f t="shared" si="0"/>
        <v>4064.67</v>
      </c>
      <c r="F4" s="21">
        <v>4459.87</v>
      </c>
      <c r="G4" s="21" t="str">
        <f t="shared" si="1"/>
        <v/>
      </c>
      <c r="H4" s="22">
        <f t="shared" si="2"/>
        <v>0.21539895407238641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Sheriff Service Technician II</v>
      </c>
      <c r="AN4" s="5">
        <f ca="1">E13</f>
        <v>8</v>
      </c>
      <c r="AO4" s="53">
        <f>D3</f>
        <v>3451.07</v>
      </c>
      <c r="AP4" s="53">
        <f>E3</f>
        <v>3822</v>
      </c>
      <c r="AQ4" s="53">
        <f>F3</f>
        <v>4192.93</v>
      </c>
      <c r="AR4" s="53">
        <f ca="1">D14</f>
        <v>3572.5299999999997</v>
      </c>
      <c r="AS4" s="53">
        <f ca="1">E14</f>
        <v>3957.3024999999998</v>
      </c>
      <c r="AT4" s="53">
        <f ca="1">F14</f>
        <v>4342.0750000000007</v>
      </c>
      <c r="AU4" s="11">
        <f ca="1">D16</f>
        <v>3.5194881587449656E-2</v>
      </c>
      <c r="AV4" s="11">
        <f ca="1">E16</f>
        <v>3.5400968079539519E-2</v>
      </c>
      <c r="AW4" s="11">
        <f ca="1">F16</f>
        <v>3.5570591447985134E-2</v>
      </c>
    </row>
    <row r="5" spans="1:49" ht="18.75" customHeight="1" x14ac:dyDescent="0.45">
      <c r="A5" s="20" t="s">
        <v>22</v>
      </c>
      <c r="B5" s="20" t="s">
        <v>923</v>
      </c>
      <c r="C5" s="20" t="s">
        <v>19</v>
      </c>
      <c r="D5" s="21">
        <v>3646.93</v>
      </c>
      <c r="E5" s="21">
        <f t="shared" si="0"/>
        <v>4039.5299999999997</v>
      </c>
      <c r="F5" s="21">
        <v>4432.13</v>
      </c>
      <c r="G5" s="21" t="str">
        <f t="shared" si="1"/>
        <v/>
      </c>
      <c r="H5" s="22">
        <f t="shared" si="2"/>
        <v>0.21530437929984947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494</v>
      </c>
      <c r="C6" s="20" t="s">
        <v>19</v>
      </c>
      <c r="D6" s="21">
        <v>3447.39</v>
      </c>
      <c r="E6" s="21">
        <f t="shared" si="0"/>
        <v>3827.9700000000003</v>
      </c>
      <c r="F6" s="21">
        <v>4208.55</v>
      </c>
      <c r="G6" s="21" t="str">
        <f t="shared" si="1"/>
        <v/>
      </c>
      <c r="H6" s="22">
        <f t="shared" si="2"/>
        <v>0.22079312175297838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924</v>
      </c>
      <c r="C7" s="20" t="s">
        <v>19</v>
      </c>
      <c r="D7" s="21">
        <v>3498.13</v>
      </c>
      <c r="E7" s="21">
        <f t="shared" si="0"/>
        <v>3875.0750000000003</v>
      </c>
      <c r="F7" s="21">
        <v>4252.0200000000004</v>
      </c>
      <c r="G7" s="21" t="str">
        <f t="shared" si="1"/>
        <v/>
      </c>
      <c r="H7" s="22">
        <f t="shared" si="2"/>
        <v>0.21551228799387112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925</v>
      </c>
      <c r="C8" s="20" t="s">
        <v>19</v>
      </c>
      <c r="D8" s="21">
        <v>4111.47</v>
      </c>
      <c r="E8" s="21">
        <f t="shared" si="0"/>
        <v>4555.2000000000007</v>
      </c>
      <c r="F8" s="21">
        <v>4998.93</v>
      </c>
      <c r="G8" s="21" t="str">
        <f t="shared" si="1"/>
        <v/>
      </c>
      <c r="H8" s="22">
        <f t="shared" si="2"/>
        <v>0.21584980554400257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926</v>
      </c>
      <c r="C9" s="20" t="s">
        <v>19</v>
      </c>
      <c r="D9" s="21">
        <v>3162.36</v>
      </c>
      <c r="E9" s="21">
        <f t="shared" si="0"/>
        <v>3511.48</v>
      </c>
      <c r="F9" s="21">
        <v>3860.6</v>
      </c>
      <c r="G9" s="21" t="str">
        <f t="shared" si="1"/>
        <v/>
      </c>
      <c r="H9" s="22">
        <f t="shared" si="2"/>
        <v>0.22079712619689085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922</v>
      </c>
      <c r="C10" s="20" t="s">
        <v>19</v>
      </c>
      <c r="D10" s="21">
        <v>4013.34</v>
      </c>
      <c r="E10" s="21">
        <f t="shared" si="0"/>
        <v>4446.5950000000003</v>
      </c>
      <c r="F10" s="21">
        <v>4879.8500000000004</v>
      </c>
      <c r="G10" s="21" t="str">
        <f t="shared" si="1"/>
        <v/>
      </c>
      <c r="H10" s="22">
        <f t="shared" si="2"/>
        <v>0.21590744865872313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927</v>
      </c>
      <c r="C11" s="20" t="s">
        <v>19</v>
      </c>
      <c r="D11" s="21">
        <v>2934</v>
      </c>
      <c r="E11" s="21">
        <f t="shared" si="0"/>
        <v>3447.5</v>
      </c>
      <c r="F11" s="21">
        <v>3961</v>
      </c>
      <c r="G11" s="21" t="str">
        <f t="shared" si="1"/>
        <v/>
      </c>
      <c r="H11" s="22">
        <f t="shared" si="2"/>
        <v>0.35003408316291762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3572.5299999999997</v>
      </c>
      <c r="E14" s="32">
        <f ca="1">MEDIAN(INDIRECT("E4"):E12)</f>
        <v>3957.3024999999998</v>
      </c>
      <c r="F14" s="32">
        <f ca="1">MEDIAN(INDIRECT("F4"):F12)</f>
        <v>4342.0750000000007</v>
      </c>
      <c r="G14" s="33"/>
      <c r="H14" s="34">
        <f ca="1">MEDIAN(INDIRECT("H4"):H12)</f>
        <v>0.21587862710136285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3560.38625</v>
      </c>
      <c r="E15" s="33">
        <f ca="1">AVERAGE(INDIRECT("E4"):E12)</f>
        <v>3971.0025000000001</v>
      </c>
      <c r="F15" s="33">
        <f ca="1">AVERAGE(INDIRECT("F4"):F12)</f>
        <v>4381.6187499999996</v>
      </c>
      <c r="G15" s="33"/>
      <c r="H15" s="34">
        <f ca="1">AVERAGE(INDIRECT("H4"):H12)</f>
        <v>0.23369965083520244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3.5194881587449656E-2</v>
      </c>
      <c r="E16" s="34">
        <f ca="1">IFERROR(INDIRECT(ADDRESS(ROW()-2,COLUMN()))/E3-1,"")</f>
        <v>3.5400968079539519E-2</v>
      </c>
      <c r="F16" s="34">
        <f ca="1">IFERROR(INDIRECT(ADDRESS(ROW()-2,COLUMN()))/F3-1,"")</f>
        <v>3.5570591447985134E-2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3.1676045400411912E-2</v>
      </c>
      <c r="E17" s="34">
        <f ca="1">IF(E3&gt;=INDIRECT(ADDRESS(ROW()-2,COLUMN())),"At Market",INDIRECT(ADDRESS(ROW()-2,COLUMN()))/E3-1)</f>
        <v>3.8985478806907503E-2</v>
      </c>
      <c r="F17" s="34">
        <f ca="1">IF(F3&gt;=INDIRECT(ADDRESS(ROW()-2,COLUMN())),"At Market",INDIRECT(ADDRESS(ROW()-2,COLUMN()))/F3-1)</f>
        <v>4.5001645627281928E-2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Social Services Aide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928</v>
      </c>
      <c r="C3" s="12" t="s">
        <v>19</v>
      </c>
      <c r="D3" s="13">
        <v>3487.47</v>
      </c>
      <c r="E3" s="13">
        <f t="shared" ref="E3:E11" si="0">IF(OR(B3 = "No Comparable Class", B3 = "Data Not Available", B3 = "Not Surveyed"),"",MEDIAN(D3,F3))</f>
        <v>3864.4700000000003</v>
      </c>
      <c r="F3" s="13">
        <v>4241.47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0.21620257665298936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928</v>
      </c>
      <c r="C4" s="20" t="s">
        <v>19</v>
      </c>
      <c r="D4" s="21">
        <v>3182.4</v>
      </c>
      <c r="E4" s="21">
        <f t="shared" si="0"/>
        <v>3525.6000000000004</v>
      </c>
      <c r="F4" s="21">
        <v>3868.8</v>
      </c>
      <c r="G4" s="21" t="str">
        <f t="shared" si="1"/>
        <v/>
      </c>
      <c r="H4" s="22">
        <f t="shared" si="2"/>
        <v>0.21568627450980404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Social Services Aide</v>
      </c>
      <c r="AN4" s="5">
        <f ca="1">E13</f>
        <v>7</v>
      </c>
      <c r="AO4" s="53">
        <f>D3</f>
        <v>3487.47</v>
      </c>
      <c r="AP4" s="53">
        <f>E3</f>
        <v>3864.4700000000003</v>
      </c>
      <c r="AQ4" s="53">
        <f>F3</f>
        <v>4241.47</v>
      </c>
      <c r="AR4" s="53">
        <f ca="1">D14</f>
        <v>3182.4</v>
      </c>
      <c r="AS4" s="53">
        <f ca="1">E14</f>
        <v>3525.6000000000004</v>
      </c>
      <c r="AT4" s="53">
        <f ca="1">F14</f>
        <v>3868.8</v>
      </c>
      <c r="AU4" s="11">
        <f ca="1">D16</f>
        <v>-8.747602129910792E-2</v>
      </c>
      <c r="AV4" s="11">
        <f ca="1">E16</f>
        <v>-8.768860930476885E-2</v>
      </c>
      <c r="AW4" s="11">
        <f ca="1">F16</f>
        <v>-8.7863405847500964E-2</v>
      </c>
    </row>
    <row r="5" spans="1:49" ht="18.75" customHeight="1" x14ac:dyDescent="0.45">
      <c r="A5" s="20" t="s">
        <v>22</v>
      </c>
      <c r="B5" s="20" t="s">
        <v>929</v>
      </c>
      <c r="C5" s="20" t="s">
        <v>19</v>
      </c>
      <c r="D5" s="21">
        <v>3399.07</v>
      </c>
      <c r="E5" s="21">
        <f t="shared" si="0"/>
        <v>3765.67</v>
      </c>
      <c r="F5" s="21">
        <v>4132.2700000000004</v>
      </c>
      <c r="G5" s="21" t="str">
        <f t="shared" si="1"/>
        <v/>
      </c>
      <c r="H5" s="22">
        <f t="shared" si="2"/>
        <v>0.21570606077544752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929</v>
      </c>
      <c r="C6" s="20" t="s">
        <v>19</v>
      </c>
      <c r="D6" s="21">
        <v>4023.82</v>
      </c>
      <c r="E6" s="21">
        <f t="shared" si="0"/>
        <v>4468.0349999999999</v>
      </c>
      <c r="F6" s="21">
        <v>4912.25</v>
      </c>
      <c r="G6" s="21" t="str">
        <f t="shared" si="1"/>
        <v/>
      </c>
      <c r="H6" s="22">
        <f t="shared" si="2"/>
        <v>0.22079267959302351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930</v>
      </c>
      <c r="C8" s="20" t="s">
        <v>19</v>
      </c>
      <c r="D8" s="21">
        <v>3151.2</v>
      </c>
      <c r="E8" s="21">
        <f t="shared" si="0"/>
        <v>3490.0649999999996</v>
      </c>
      <c r="F8" s="21">
        <v>3828.93</v>
      </c>
      <c r="G8" s="21" t="str">
        <f t="shared" si="1"/>
        <v/>
      </c>
      <c r="H8" s="22">
        <f t="shared" si="2"/>
        <v>0.21507044935262765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931</v>
      </c>
      <c r="C9" s="20" t="s">
        <v>19</v>
      </c>
      <c r="D9" s="21">
        <v>3084.45</v>
      </c>
      <c r="E9" s="21">
        <f t="shared" si="0"/>
        <v>3424.98</v>
      </c>
      <c r="F9" s="21">
        <v>3765.51</v>
      </c>
      <c r="G9" s="21" t="str">
        <f t="shared" si="1"/>
        <v/>
      </c>
      <c r="H9" s="22">
        <f t="shared" si="2"/>
        <v>0.22080435734085513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930</v>
      </c>
      <c r="C10" s="20" t="s">
        <v>19</v>
      </c>
      <c r="D10" s="21">
        <v>2893.89</v>
      </c>
      <c r="E10" s="21">
        <f t="shared" si="0"/>
        <v>3205.7150000000001</v>
      </c>
      <c r="F10" s="21">
        <v>3517.54</v>
      </c>
      <c r="G10" s="21" t="str">
        <f t="shared" si="1"/>
        <v/>
      </c>
      <c r="H10" s="22">
        <f t="shared" si="2"/>
        <v>0.2155057725069025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932</v>
      </c>
      <c r="C11" s="20" t="s">
        <v>19</v>
      </c>
      <c r="D11" s="21">
        <v>3205</v>
      </c>
      <c r="E11" s="21">
        <f t="shared" si="0"/>
        <v>3766</v>
      </c>
      <c r="F11" s="21">
        <v>4327</v>
      </c>
      <c r="G11" s="21" t="str">
        <f t="shared" si="1"/>
        <v/>
      </c>
      <c r="H11" s="22">
        <f t="shared" si="2"/>
        <v>0.35007800312012471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3182.4</v>
      </c>
      <c r="E14" s="32">
        <f ca="1">MEDIAN(INDIRECT("E4"):E12)</f>
        <v>3525.6000000000004</v>
      </c>
      <c r="F14" s="32">
        <f ca="1">MEDIAN(INDIRECT("F4"):F12)</f>
        <v>3868.8</v>
      </c>
      <c r="G14" s="33"/>
      <c r="H14" s="34">
        <f ca="1">MEDIAN(INDIRECT("H4"):H12)</f>
        <v>0.21570606077544752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3277.1185714285716</v>
      </c>
      <c r="E15" s="33">
        <f ca="1">AVERAGE(INDIRECT("E4"):E12)</f>
        <v>3663.7235714285712</v>
      </c>
      <c r="F15" s="33">
        <f ca="1">AVERAGE(INDIRECT("F4"):F12)</f>
        <v>4050.3285714285716</v>
      </c>
      <c r="G15" s="33"/>
      <c r="H15" s="34">
        <f ca="1">AVERAGE(INDIRECT("H4"):H12)</f>
        <v>0.23623479959982643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-8.747602129910792E-2</v>
      </c>
      <c r="E16" s="34">
        <f ca="1">IFERROR(INDIRECT(ADDRESS(ROW()-2,COLUMN()))/E3-1,"")</f>
        <v>-8.768860930476885E-2</v>
      </c>
      <c r="F16" s="34">
        <f ca="1">IFERROR(INDIRECT(ADDRESS(ROW()-2,COLUMN()))/F3-1,"")</f>
        <v>-8.7863405847500964E-2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1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Social Services Supervisor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933</v>
      </c>
      <c r="C3" s="12" t="s">
        <v>19</v>
      </c>
      <c r="D3" s="13">
        <v>5550.13</v>
      </c>
      <c r="E3" s="13">
        <f t="shared" ref="E3:E11" si="0">IF(OR(B3 = "No Comparable Class", B3 = "Data Not Available", B3 = "Not Surveyed"),"",MEDIAN(D3,F3))</f>
        <v>6147.2649999999994</v>
      </c>
      <c r="F3" s="13">
        <v>6744.4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0.21517874356096156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934</v>
      </c>
      <c r="C4" s="20" t="s">
        <v>19</v>
      </c>
      <c r="D4" s="21">
        <v>5252</v>
      </c>
      <c r="E4" s="21">
        <f t="shared" si="0"/>
        <v>5817.9349999999995</v>
      </c>
      <c r="F4" s="21">
        <v>6383.87</v>
      </c>
      <c r="G4" s="21" t="str">
        <f t="shared" si="1"/>
        <v/>
      </c>
      <c r="H4" s="22">
        <f t="shared" si="2"/>
        <v>0.21551218583396792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Social Services Supervisor II</v>
      </c>
      <c r="AN4" s="5">
        <f ca="1">E13</f>
        <v>8</v>
      </c>
      <c r="AO4" s="53">
        <f>D3</f>
        <v>5550.13</v>
      </c>
      <c r="AP4" s="53">
        <f>E3</f>
        <v>6147.2649999999994</v>
      </c>
      <c r="AQ4" s="53">
        <f>F3</f>
        <v>6744.4</v>
      </c>
      <c r="AR4" s="53">
        <f ca="1">D14</f>
        <v>6144.7800000000007</v>
      </c>
      <c r="AS4" s="53">
        <f ca="1">E14</f>
        <v>6823.1449999999995</v>
      </c>
      <c r="AT4" s="53">
        <f ca="1">F14</f>
        <v>7501.51</v>
      </c>
      <c r="AU4" s="11">
        <f ca="1">D16</f>
        <v>0.1071416345202727</v>
      </c>
      <c r="AV4" s="11">
        <f ca="1">E16</f>
        <v>0.10994808260258826</v>
      </c>
      <c r="AW4" s="11">
        <f ca="1">F16</f>
        <v>0.11225757665618885</v>
      </c>
    </row>
    <row r="5" spans="1:49" ht="18.75" customHeight="1" x14ac:dyDescent="0.45">
      <c r="A5" s="20" t="s">
        <v>22</v>
      </c>
      <c r="B5" s="20" t="s">
        <v>935</v>
      </c>
      <c r="C5" s="20" t="s">
        <v>19</v>
      </c>
      <c r="D5" s="21">
        <v>6751.33</v>
      </c>
      <c r="E5" s="21">
        <f t="shared" si="0"/>
        <v>7478.4650000000001</v>
      </c>
      <c r="F5" s="21">
        <v>8205.6</v>
      </c>
      <c r="G5" s="21" t="str">
        <f t="shared" si="1"/>
        <v/>
      </c>
      <c r="H5" s="22">
        <f t="shared" si="2"/>
        <v>0.21540496465140957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936</v>
      </c>
      <c r="C6" s="20" t="s">
        <v>19</v>
      </c>
      <c r="D6" s="21">
        <v>6026.84</v>
      </c>
      <c r="E6" s="21">
        <f t="shared" si="0"/>
        <v>6692.1849999999995</v>
      </c>
      <c r="F6" s="21">
        <v>7357.53</v>
      </c>
      <c r="G6" s="21" t="str">
        <f t="shared" si="1"/>
        <v/>
      </c>
      <c r="H6" s="22">
        <f t="shared" si="2"/>
        <v>0.22079398158902497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935</v>
      </c>
      <c r="C7" s="20" t="s">
        <v>19</v>
      </c>
      <c r="D7" s="21">
        <v>5837.37</v>
      </c>
      <c r="E7" s="21">
        <f t="shared" si="0"/>
        <v>6466.375</v>
      </c>
      <c r="F7" s="21">
        <v>7095.38</v>
      </c>
      <c r="G7" s="21" t="str">
        <f t="shared" si="1"/>
        <v/>
      </c>
      <c r="H7" s="22">
        <f t="shared" si="2"/>
        <v>0.21550972441356309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935</v>
      </c>
      <c r="C8" s="20" t="s">
        <v>19</v>
      </c>
      <c r="D8" s="21">
        <v>6314.53</v>
      </c>
      <c r="E8" s="21">
        <f t="shared" si="0"/>
        <v>6994.8649999999998</v>
      </c>
      <c r="F8" s="21">
        <v>7675.2</v>
      </c>
      <c r="G8" s="21" t="str">
        <f t="shared" si="1"/>
        <v/>
      </c>
      <c r="H8" s="22">
        <f t="shared" si="2"/>
        <v>0.21548238744609649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933</v>
      </c>
      <c r="C9" s="20" t="s">
        <v>19</v>
      </c>
      <c r="D9" s="21">
        <v>6262.72</v>
      </c>
      <c r="E9" s="21">
        <f t="shared" si="0"/>
        <v>6954.1049999999996</v>
      </c>
      <c r="F9" s="21">
        <v>7645.49</v>
      </c>
      <c r="G9" s="21" t="str">
        <f t="shared" si="1"/>
        <v/>
      </c>
      <c r="H9" s="22">
        <f t="shared" si="2"/>
        <v>0.22079384037606653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935</v>
      </c>
      <c r="C10" s="20" t="s">
        <v>19</v>
      </c>
      <c r="D10" s="21">
        <v>6563.75</v>
      </c>
      <c r="E10" s="21">
        <f t="shared" si="0"/>
        <v>7271.01</v>
      </c>
      <c r="F10" s="21">
        <v>7978.27</v>
      </c>
      <c r="G10" s="21" t="str">
        <f t="shared" si="1"/>
        <v/>
      </c>
      <c r="H10" s="22">
        <f t="shared" si="2"/>
        <v>0.21550485621786342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935</v>
      </c>
      <c r="C11" s="20" t="s">
        <v>19</v>
      </c>
      <c r="D11" s="21">
        <v>5142</v>
      </c>
      <c r="E11" s="21">
        <f t="shared" si="0"/>
        <v>6042</v>
      </c>
      <c r="F11" s="21">
        <v>6942</v>
      </c>
      <c r="G11" s="21" t="str">
        <f t="shared" si="1"/>
        <v/>
      </c>
      <c r="H11" s="22">
        <f t="shared" si="2"/>
        <v>0.3500583430571762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6144.7800000000007</v>
      </c>
      <c r="E14" s="32">
        <f ca="1">MEDIAN(INDIRECT("E4"):E12)</f>
        <v>6823.1449999999995</v>
      </c>
      <c r="F14" s="32">
        <f ca="1">MEDIAN(INDIRECT("F4"):F12)</f>
        <v>7501.51</v>
      </c>
      <c r="G14" s="33"/>
      <c r="H14" s="34">
        <f ca="1">MEDIAN(INDIRECT("H4"):H12)</f>
        <v>0.2155109551237655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6018.8174999999992</v>
      </c>
      <c r="E15" s="33">
        <f ca="1">AVERAGE(INDIRECT("E4"):E12)</f>
        <v>6714.6174999999994</v>
      </c>
      <c r="F15" s="33">
        <f ca="1">AVERAGE(INDIRECT("F4"):F12)</f>
        <v>7410.4174999999996</v>
      </c>
      <c r="G15" s="33"/>
      <c r="H15" s="34">
        <f ca="1">AVERAGE(INDIRECT("H4"):H12)</f>
        <v>0.23363253544814602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0.1071416345202727</v>
      </c>
      <c r="E16" s="34">
        <f ca="1">IFERROR(INDIRECT(ADDRESS(ROW()-2,COLUMN()))/E3-1,"")</f>
        <v>0.10994808260258826</v>
      </c>
      <c r="F16" s="34">
        <f ca="1">IFERROR(INDIRECT(ADDRESS(ROW()-2,COLUMN()))/F3-1,"")</f>
        <v>0.11225757665618885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8.4446220178626241E-2</v>
      </c>
      <c r="E17" s="34">
        <f ca="1">IF(E3&gt;=INDIRECT(ADDRESS(ROW()-2,COLUMN())),"At Market",INDIRECT(ADDRESS(ROW()-2,COLUMN()))/E3-1)</f>
        <v>9.2293483362113182E-2</v>
      </c>
      <c r="F17" s="34">
        <f ca="1">IF(F3&gt;=INDIRECT(ADDRESS(ROW()-2,COLUMN())),"At Market",INDIRECT(ADDRESS(ROW()-2,COLUMN()))/F3-1)</f>
        <v>9.8751186169266258E-2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Social Worker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937</v>
      </c>
      <c r="C3" s="12" t="s">
        <v>19</v>
      </c>
      <c r="D3" s="13">
        <v>4525.7299999999996</v>
      </c>
      <c r="E3" s="13">
        <f t="shared" ref="E3:E11" si="0">IF(OR(B3 = "No Comparable Class", B3 = "Data Not Available", B3 = "Not Surveyed"),"",MEDIAN(D3,F3))</f>
        <v>5014.53</v>
      </c>
      <c r="F3" s="13">
        <v>5503.33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0.21600935097763241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937</v>
      </c>
      <c r="C4" s="20" t="s">
        <v>19</v>
      </c>
      <c r="D4" s="21">
        <v>4517.07</v>
      </c>
      <c r="E4" s="21">
        <f t="shared" si="0"/>
        <v>5004.1350000000002</v>
      </c>
      <c r="F4" s="21">
        <v>5491.2</v>
      </c>
      <c r="G4" s="21" t="str">
        <f t="shared" si="1"/>
        <v/>
      </c>
      <c r="H4" s="22">
        <f t="shared" si="2"/>
        <v>0.21565528096752984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Social Worker II</v>
      </c>
      <c r="AN4" s="5">
        <f ca="1">E13</f>
        <v>8</v>
      </c>
      <c r="AO4" s="53">
        <f>D3</f>
        <v>4525.7299999999996</v>
      </c>
      <c r="AP4" s="53">
        <f>E3</f>
        <v>5014.53</v>
      </c>
      <c r="AQ4" s="53">
        <f>F3</f>
        <v>5503.33</v>
      </c>
      <c r="AR4" s="53">
        <f ca="1">D14</f>
        <v>4246.46</v>
      </c>
      <c r="AS4" s="53">
        <f ca="1">E14</f>
        <v>4773.2875000000004</v>
      </c>
      <c r="AT4" s="53">
        <f ca="1">F14</f>
        <v>5360.875</v>
      </c>
      <c r="AU4" s="11">
        <f ca="1">D16</f>
        <v>-6.1707172102621999E-2</v>
      </c>
      <c r="AV4" s="11">
        <f ca="1">E16</f>
        <v>-4.8108696129048889E-2</v>
      </c>
      <c r="AW4" s="11">
        <f ca="1">F16</f>
        <v>-2.588523675665455E-2</v>
      </c>
    </row>
    <row r="5" spans="1:49" ht="18.75" customHeight="1" x14ac:dyDescent="0.45">
      <c r="A5" s="20" t="s">
        <v>22</v>
      </c>
      <c r="B5" s="20" t="s">
        <v>937</v>
      </c>
      <c r="C5" s="20" t="s">
        <v>19</v>
      </c>
      <c r="D5" s="21">
        <v>4572.53</v>
      </c>
      <c r="E5" s="21">
        <f t="shared" si="0"/>
        <v>5065.665</v>
      </c>
      <c r="F5" s="21">
        <v>5558.8</v>
      </c>
      <c r="G5" s="21" t="str">
        <f t="shared" si="1"/>
        <v/>
      </c>
      <c r="H5" s="22">
        <f t="shared" si="2"/>
        <v>0.21569459358385856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937</v>
      </c>
      <c r="C6" s="20" t="s">
        <v>19</v>
      </c>
      <c r="D6" s="21">
        <v>4912.25</v>
      </c>
      <c r="E6" s="21">
        <f t="shared" si="0"/>
        <v>5454.55</v>
      </c>
      <c r="F6" s="21">
        <v>5996.85</v>
      </c>
      <c r="G6" s="21" t="str">
        <f t="shared" si="1"/>
        <v/>
      </c>
      <c r="H6" s="22">
        <f t="shared" si="2"/>
        <v>0.22079495139701777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937</v>
      </c>
      <c r="C7" s="20" t="s">
        <v>19</v>
      </c>
      <c r="D7" s="21">
        <v>4312.3999999999996</v>
      </c>
      <c r="E7" s="21">
        <f t="shared" si="0"/>
        <v>4777.0749999999998</v>
      </c>
      <c r="F7" s="21">
        <v>5241.75</v>
      </c>
      <c r="G7" s="21" t="str">
        <f t="shared" si="1"/>
        <v/>
      </c>
      <c r="H7" s="22">
        <f t="shared" si="2"/>
        <v>0.21550644652629636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937</v>
      </c>
      <c r="C8" s="20" t="s">
        <v>19</v>
      </c>
      <c r="D8" s="21">
        <v>4121.87</v>
      </c>
      <c r="E8" s="21">
        <f t="shared" si="0"/>
        <v>4566.4699999999993</v>
      </c>
      <c r="F8" s="21">
        <v>5011.07</v>
      </c>
      <c r="G8" s="21" t="str">
        <f t="shared" si="1"/>
        <v/>
      </c>
      <c r="H8" s="22">
        <f t="shared" si="2"/>
        <v>0.21572732764497671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937</v>
      </c>
      <c r="C9" s="20" t="s">
        <v>19</v>
      </c>
      <c r="D9" s="21">
        <v>3803.26</v>
      </c>
      <c r="E9" s="21">
        <f t="shared" si="0"/>
        <v>4223.1350000000002</v>
      </c>
      <c r="F9" s="21">
        <v>4643.01</v>
      </c>
      <c r="G9" s="21" t="str">
        <f t="shared" si="1"/>
        <v/>
      </c>
      <c r="H9" s="22">
        <f t="shared" si="2"/>
        <v>0.22079742115974188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938</v>
      </c>
      <c r="C10" s="20" t="s">
        <v>19</v>
      </c>
      <c r="D10" s="21">
        <v>4180.5200000000004</v>
      </c>
      <c r="E10" s="21">
        <f t="shared" si="0"/>
        <v>4630.9799999999996</v>
      </c>
      <c r="F10" s="21">
        <v>5081.4399999999996</v>
      </c>
      <c r="G10" s="21" t="str">
        <f t="shared" si="1"/>
        <v/>
      </c>
      <c r="H10" s="22">
        <f t="shared" si="2"/>
        <v>0.21550429133217852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937</v>
      </c>
      <c r="C11" s="20" t="s">
        <v>19</v>
      </c>
      <c r="D11" s="21">
        <v>4059</v>
      </c>
      <c r="E11" s="21">
        <f t="shared" si="0"/>
        <v>4769.5</v>
      </c>
      <c r="F11" s="21">
        <v>5480</v>
      </c>
      <c r="G11" s="21" t="str">
        <f t="shared" si="1"/>
        <v/>
      </c>
      <c r="H11" s="22">
        <f t="shared" si="2"/>
        <v>0.35008622813500856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4246.46</v>
      </c>
      <c r="E14" s="32">
        <f ca="1">MEDIAN(INDIRECT("E4"):E12)</f>
        <v>4773.2875000000004</v>
      </c>
      <c r="F14" s="32">
        <f ca="1">MEDIAN(INDIRECT("F4"):F12)</f>
        <v>5360.875</v>
      </c>
      <c r="G14" s="33"/>
      <c r="H14" s="34">
        <f ca="1">MEDIAN(INDIRECT("H4"):H12)</f>
        <v>0.21571096061441764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4309.8624999999993</v>
      </c>
      <c r="E15" s="33">
        <f ca="1">AVERAGE(INDIRECT("E4"):E12)</f>
        <v>4811.4387499999993</v>
      </c>
      <c r="F15" s="33">
        <f ca="1">AVERAGE(INDIRECT("F4"):F12)</f>
        <v>5313.0150000000003</v>
      </c>
      <c r="G15" s="33"/>
      <c r="H15" s="34">
        <f ca="1">AVERAGE(INDIRECT("H4"):H12)</f>
        <v>0.23372081759332602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-6.1707172102621999E-2</v>
      </c>
      <c r="E16" s="34">
        <f ca="1">IFERROR(INDIRECT(ADDRESS(ROW()-2,COLUMN()))/E3-1,"")</f>
        <v>-4.8108696129048889E-2</v>
      </c>
      <c r="F16" s="34">
        <f ca="1">IFERROR(INDIRECT(ADDRESS(ROW()-2,COLUMN()))/F3-1,"")</f>
        <v>-2.588523675665455E-2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4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Staff Services Analyst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256</v>
      </c>
      <c r="C3" s="12" t="s">
        <v>19</v>
      </c>
      <c r="D3" s="13">
        <v>5019.7299999999996</v>
      </c>
      <c r="E3" s="13">
        <f t="shared" ref="E3:E11" si="0">IF(OR(B3 = "No Comparable Class", B3 = "Data Not Available", B3 = "Not Surveyed"),"",MEDIAN(D3,F3))</f>
        <v>5559.665</v>
      </c>
      <c r="F3" s="13">
        <v>6099.6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0.21512511629111541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939</v>
      </c>
      <c r="C4" s="20" t="s">
        <v>19</v>
      </c>
      <c r="D4" s="21">
        <v>5016.2700000000004</v>
      </c>
      <c r="E4" s="21">
        <f t="shared" si="0"/>
        <v>5557.07</v>
      </c>
      <c r="F4" s="21">
        <v>6097.87</v>
      </c>
      <c r="G4" s="21" t="str">
        <f t="shared" si="1"/>
        <v/>
      </c>
      <c r="H4" s="22">
        <f t="shared" si="2"/>
        <v>0.21561837779864312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Staff Services Analyst</v>
      </c>
      <c r="AN4" s="5">
        <f ca="1">E13</f>
        <v>8</v>
      </c>
      <c r="AO4" s="53">
        <f>D3</f>
        <v>5019.7299999999996</v>
      </c>
      <c r="AP4" s="53">
        <f>E3</f>
        <v>5559.665</v>
      </c>
      <c r="AQ4" s="53">
        <f>F3</f>
        <v>6099.6</v>
      </c>
      <c r="AR4" s="53">
        <f ca="1">D14</f>
        <v>5490.7749999999996</v>
      </c>
      <c r="AS4" s="53">
        <f ca="1">E14</f>
        <v>6089.8374999999996</v>
      </c>
      <c r="AT4" s="53">
        <f ca="1">F14</f>
        <v>6795.875</v>
      </c>
      <c r="AU4" s="11">
        <f ca="1">D16</f>
        <v>9.383871244070896E-2</v>
      </c>
      <c r="AV4" s="11">
        <f ca="1">E16</f>
        <v>9.5360511829399641E-2</v>
      </c>
      <c r="AW4" s="11">
        <f ca="1">F16</f>
        <v>0.11415092792970016</v>
      </c>
    </row>
    <row r="5" spans="1:49" ht="18.75" customHeight="1" x14ac:dyDescent="0.45">
      <c r="A5" s="20" t="s">
        <v>22</v>
      </c>
      <c r="B5" s="20" t="s">
        <v>940</v>
      </c>
      <c r="C5" s="20" t="s">
        <v>19</v>
      </c>
      <c r="D5" s="21">
        <v>6297.2</v>
      </c>
      <c r="E5" s="21">
        <f t="shared" si="0"/>
        <v>6975.7999999999993</v>
      </c>
      <c r="F5" s="21">
        <v>7654.4</v>
      </c>
      <c r="G5" s="21" t="str">
        <f t="shared" si="1"/>
        <v/>
      </c>
      <c r="H5" s="22">
        <f t="shared" si="2"/>
        <v>0.21552436003303055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82</v>
      </c>
      <c r="C6" s="20" t="s">
        <v>19</v>
      </c>
      <c r="D6" s="21">
        <v>5608.44</v>
      </c>
      <c r="E6" s="21">
        <f t="shared" si="0"/>
        <v>6227.5949999999993</v>
      </c>
      <c r="F6" s="21">
        <v>6846.75</v>
      </c>
      <c r="G6" s="21" t="str">
        <f t="shared" si="1"/>
        <v/>
      </c>
      <c r="H6" s="22">
        <f t="shared" si="2"/>
        <v>0.2207940175877785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941</v>
      </c>
      <c r="C7" s="20" t="s">
        <v>19</v>
      </c>
      <c r="D7" s="21">
        <v>5373.11</v>
      </c>
      <c r="E7" s="21">
        <f t="shared" si="0"/>
        <v>5952.08</v>
      </c>
      <c r="F7" s="21">
        <v>6531.05</v>
      </c>
      <c r="G7" s="21" t="str">
        <f t="shared" si="1"/>
        <v/>
      </c>
      <c r="H7" s="22">
        <f t="shared" si="2"/>
        <v>0.21550647576543214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256</v>
      </c>
      <c r="C8" s="20" t="s">
        <v>19</v>
      </c>
      <c r="D8" s="21">
        <v>4881.07</v>
      </c>
      <c r="E8" s="21">
        <f t="shared" si="0"/>
        <v>5407.1350000000002</v>
      </c>
      <c r="F8" s="21">
        <v>5933.2</v>
      </c>
      <c r="G8" s="21" t="str">
        <f t="shared" si="1"/>
        <v/>
      </c>
      <c r="H8" s="22">
        <f t="shared" si="2"/>
        <v>0.21555314715830765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939</v>
      </c>
      <c r="C9" s="20" t="s">
        <v>19</v>
      </c>
      <c r="D9" s="21">
        <v>8447.4699999999993</v>
      </c>
      <c r="E9" s="21">
        <f t="shared" si="0"/>
        <v>9380.0450000000001</v>
      </c>
      <c r="F9" s="21">
        <v>10312.620000000001</v>
      </c>
      <c r="G9" s="21" t="str">
        <f t="shared" si="1"/>
        <v/>
      </c>
      <c r="H9" s="22">
        <f t="shared" si="2"/>
        <v>0.22079391817905258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939</v>
      </c>
      <c r="C10" s="20" t="s">
        <v>19</v>
      </c>
      <c r="D10" s="21">
        <v>6044.95</v>
      </c>
      <c r="E10" s="21">
        <f t="shared" si="0"/>
        <v>6696.32</v>
      </c>
      <c r="F10" s="21">
        <v>7347.69</v>
      </c>
      <c r="G10" s="21" t="str">
        <f t="shared" si="1"/>
        <v/>
      </c>
      <c r="H10" s="22">
        <f t="shared" si="2"/>
        <v>0.21550881314154791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62</v>
      </c>
      <c r="C11" s="20" t="s">
        <v>19</v>
      </c>
      <c r="D11" s="21">
        <v>4996</v>
      </c>
      <c r="E11" s="21">
        <f t="shared" si="0"/>
        <v>5870.5</v>
      </c>
      <c r="F11" s="21">
        <v>6745</v>
      </c>
      <c r="G11" s="21" t="str">
        <f t="shared" si="1"/>
        <v/>
      </c>
      <c r="H11" s="22">
        <f t="shared" si="2"/>
        <v>0.35008006405124092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5490.7749999999996</v>
      </c>
      <c r="E14" s="32">
        <f ca="1">MEDIAN(INDIRECT("E4"):E12)</f>
        <v>6089.8374999999996</v>
      </c>
      <c r="F14" s="32">
        <f ca="1">MEDIAN(INDIRECT("F4"):F12)</f>
        <v>6795.875</v>
      </c>
      <c r="G14" s="33"/>
      <c r="H14" s="34">
        <f ca="1">MEDIAN(INDIRECT("H4"):H12)</f>
        <v>0.21558576247847538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5833.0637499999993</v>
      </c>
      <c r="E15" s="33">
        <f ca="1">AVERAGE(INDIRECT("E4"):E12)</f>
        <v>6508.3181249999998</v>
      </c>
      <c r="F15" s="33">
        <f ca="1">AVERAGE(INDIRECT("F4"):F12)</f>
        <v>7183.5725000000002</v>
      </c>
      <c r="G15" s="33"/>
      <c r="H15" s="34">
        <f ca="1">AVERAGE(INDIRECT("H4"):H12)</f>
        <v>0.23367239671437917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9.383871244070896E-2</v>
      </c>
      <c r="E16" s="34">
        <f ca="1">IFERROR(INDIRECT(ADDRESS(ROW()-2,COLUMN()))/E3-1,"")</f>
        <v>9.5360511829399641E-2</v>
      </c>
      <c r="F16" s="34">
        <f ca="1">IFERROR(INDIRECT(ADDRESS(ROW()-2,COLUMN()))/F3-1,"")</f>
        <v>0.11415092792970016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0.16202738991937804</v>
      </c>
      <c r="E17" s="34">
        <f ca="1">IF(E3&gt;=INDIRECT(ADDRESS(ROW()-2,COLUMN())),"At Market",INDIRECT(ADDRESS(ROW()-2,COLUMN()))/E3-1)</f>
        <v>0.17063134649299916</v>
      </c>
      <c r="F17" s="34">
        <f ca="1">IF(F3&gt;=INDIRECT(ADDRESS(ROW()-2,COLUMN())),"At Market",INDIRECT(ADDRESS(ROW()-2,COLUMN()))/F3-1)</f>
        <v>0.17771206308610399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6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Staff Services Specialist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942</v>
      </c>
      <c r="C3" s="12" t="s">
        <v>19</v>
      </c>
      <c r="D3" s="13">
        <v>4775.33</v>
      </c>
      <c r="E3" s="13">
        <f t="shared" ref="E3:E11" si="0">IF(OR(B3 = "No Comparable Class", B3 = "Data Not Available", B3 = "Not Surveyed"),"",MEDIAN(D3,F3))</f>
        <v>5289.2649999999994</v>
      </c>
      <c r="F3" s="13">
        <v>5803.2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0.21524585735436075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Staff Services Specialist</v>
      </c>
      <c r="AN4" s="5">
        <f ca="1">E13</f>
        <v>3</v>
      </c>
      <c r="AO4" s="53">
        <f>D3</f>
        <v>4775.33</v>
      </c>
      <c r="AP4" s="53">
        <f>E3</f>
        <v>5289.2649999999994</v>
      </c>
      <c r="AQ4" s="53">
        <f>F3</f>
        <v>5803.2</v>
      </c>
      <c r="AR4" s="53">
        <f ca="1">D14</f>
        <v>3865.33</v>
      </c>
      <c r="AS4" s="53">
        <f ca="1">E14</f>
        <v>4282.2</v>
      </c>
      <c r="AT4" s="53">
        <f ca="1">F14</f>
        <v>4699.07</v>
      </c>
      <c r="AU4" s="11">
        <f ca="1">D16</f>
        <v>-0.19056274644893656</v>
      </c>
      <c r="AV4" s="11">
        <f ca="1">E16</f>
        <v>-0.19039790972847825</v>
      </c>
      <c r="AW4" s="11">
        <f ca="1">F16</f>
        <v>-0.19026226909291433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87</v>
      </c>
      <c r="C6" s="20" t="s">
        <v>19</v>
      </c>
      <c r="D6" s="21">
        <v>4961.5</v>
      </c>
      <c r="E6" s="21">
        <f t="shared" si="0"/>
        <v>5509.2350000000006</v>
      </c>
      <c r="F6" s="21">
        <v>6056.97</v>
      </c>
      <c r="G6" s="21" t="str">
        <f t="shared" si="1"/>
        <v/>
      </c>
      <c r="H6" s="22">
        <f t="shared" si="2"/>
        <v>0.22079411468305965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943</v>
      </c>
      <c r="C8" s="20" t="s">
        <v>19</v>
      </c>
      <c r="D8" s="21">
        <v>3865.33</v>
      </c>
      <c r="E8" s="21">
        <f t="shared" si="0"/>
        <v>4282.2</v>
      </c>
      <c r="F8" s="21">
        <v>4699.07</v>
      </c>
      <c r="G8" s="21" t="str">
        <f t="shared" si="1"/>
        <v/>
      </c>
      <c r="H8" s="22">
        <f t="shared" si="2"/>
        <v>0.21569697800705234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942</v>
      </c>
      <c r="C9" s="20" t="s">
        <v>19</v>
      </c>
      <c r="D9" s="21">
        <v>3600.23</v>
      </c>
      <c r="E9" s="21">
        <f t="shared" si="0"/>
        <v>3997.6850000000004</v>
      </c>
      <c r="F9" s="21">
        <v>4395.1400000000003</v>
      </c>
      <c r="G9" s="21" t="str">
        <f t="shared" si="1"/>
        <v/>
      </c>
      <c r="H9" s="22">
        <f t="shared" si="2"/>
        <v>0.22079422703549501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3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3865.33</v>
      </c>
      <c r="E14" s="32">
        <f ca="1">MEDIAN(INDIRECT("E4"):E12)</f>
        <v>4282.2</v>
      </c>
      <c r="F14" s="32">
        <f ca="1">MEDIAN(INDIRECT("F4"):F12)</f>
        <v>4699.07</v>
      </c>
      <c r="G14" s="33"/>
      <c r="H14" s="34">
        <f ca="1">MEDIAN(INDIRECT("H4"):H12)</f>
        <v>0.22079411468305965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4142.3533333333335</v>
      </c>
      <c r="E15" s="33">
        <f ca="1">AVERAGE(INDIRECT("E4"):E12)</f>
        <v>4596.3733333333339</v>
      </c>
      <c r="F15" s="33">
        <f ca="1">AVERAGE(INDIRECT("F4"):F12)</f>
        <v>5050.3933333333334</v>
      </c>
      <c r="G15" s="33"/>
      <c r="H15" s="34">
        <f ca="1">AVERAGE(INDIRECT("H4"):H12)</f>
        <v>0.21909510657520234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-0.19056274644893656</v>
      </c>
      <c r="E16" s="34">
        <f ca="1">IFERROR(INDIRECT(ADDRESS(ROW()-2,COLUMN()))/E3-1,"")</f>
        <v>-0.19039790972847825</v>
      </c>
      <c r="F16" s="34">
        <f ca="1">IFERROR(INDIRECT(ADDRESS(ROW()-2,COLUMN()))/F3-1,"")</f>
        <v>-0.19026226909291433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B2" workbookViewId="0"/>
  </sheetViews>
  <sheetFormatPr defaultColWidth="9.1796875" defaultRowHeight="13" x14ac:dyDescent="0.3"/>
  <cols>
    <col min="1" max="1" width="51" style="5" bestFit="1" customWidth="1"/>
    <col min="2" max="2" width="72.17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Substance Use Disorder Counselor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944</v>
      </c>
      <c r="C3" s="12" t="s">
        <v>19</v>
      </c>
      <c r="D3" s="13">
        <v>3728.4</v>
      </c>
      <c r="E3" s="13">
        <f t="shared" ref="E3:E11" si="0">IF(OR(B3 = "No Comparable Class", B3 = "Data Not Available", B3 = "Not Surveyed"),"",MEDIAN(D3,F3))</f>
        <v>4127.0649999999996</v>
      </c>
      <c r="F3" s="13">
        <v>4525.7299999999996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0.21385312734685114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945</v>
      </c>
      <c r="C4" s="20" t="s">
        <v>19</v>
      </c>
      <c r="D4" s="21">
        <v>4487.6000000000004</v>
      </c>
      <c r="E4" s="21">
        <f t="shared" si="0"/>
        <v>4971.2000000000007</v>
      </c>
      <c r="F4" s="21">
        <v>5454.8</v>
      </c>
      <c r="G4" s="21" t="str">
        <f t="shared" si="1"/>
        <v/>
      </c>
      <c r="H4" s="22">
        <f t="shared" si="2"/>
        <v>0.21552723059096168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Substance Use Disorder Counselor II</v>
      </c>
      <c r="AN4" s="5">
        <f ca="1">E13</f>
        <v>6</v>
      </c>
      <c r="AO4" s="53">
        <f>D3</f>
        <v>3728.4</v>
      </c>
      <c r="AP4" s="53">
        <f>E3</f>
        <v>4127.0649999999996</v>
      </c>
      <c r="AQ4" s="53">
        <f>F3</f>
        <v>4525.7299999999996</v>
      </c>
      <c r="AR4" s="53">
        <f ca="1">D14</f>
        <v>4042.12</v>
      </c>
      <c r="AS4" s="53">
        <f ca="1">E14</f>
        <v>4502.2350000000006</v>
      </c>
      <c r="AT4" s="53">
        <f ca="1">F14</f>
        <v>5056.415</v>
      </c>
      <c r="AU4" s="11">
        <f ca="1">D16</f>
        <v>8.414333226048698E-2</v>
      </c>
      <c r="AV4" s="11">
        <f ca="1">E16</f>
        <v>9.090479553871833E-2</v>
      </c>
      <c r="AW4" s="11">
        <f ca="1">F16</f>
        <v>0.11725953603065142</v>
      </c>
    </row>
    <row r="5" spans="1:49" ht="18.75" customHeight="1" x14ac:dyDescent="0.45">
      <c r="A5" s="20" t="s">
        <v>22</v>
      </c>
      <c r="B5" s="20" t="s">
        <v>946</v>
      </c>
      <c r="C5" s="20" t="s">
        <v>19</v>
      </c>
      <c r="D5" s="21">
        <v>4016.13</v>
      </c>
      <c r="E5" s="21">
        <f t="shared" si="0"/>
        <v>4448.6000000000004</v>
      </c>
      <c r="F5" s="21">
        <v>4881.07</v>
      </c>
      <c r="G5" s="21" t="str">
        <f t="shared" si="1"/>
        <v/>
      </c>
      <c r="H5" s="22">
        <f t="shared" si="2"/>
        <v>0.215366534449831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947</v>
      </c>
      <c r="C7" s="20" t="s">
        <v>19</v>
      </c>
      <c r="D7" s="21">
        <v>4068.11</v>
      </c>
      <c r="E7" s="21">
        <f t="shared" si="0"/>
        <v>4506.47</v>
      </c>
      <c r="F7" s="21">
        <v>4944.83</v>
      </c>
      <c r="G7" s="21" t="str">
        <f t="shared" si="1"/>
        <v/>
      </c>
      <c r="H7" s="22">
        <f t="shared" si="2"/>
        <v>0.21551039671985261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948</v>
      </c>
      <c r="C8" s="20" t="s">
        <v>19</v>
      </c>
      <c r="D8" s="21">
        <v>4400.93</v>
      </c>
      <c r="E8" s="21">
        <f t="shared" si="0"/>
        <v>4875</v>
      </c>
      <c r="F8" s="21">
        <v>5349.07</v>
      </c>
      <c r="G8" s="21" t="str">
        <f t="shared" si="1"/>
        <v/>
      </c>
      <c r="H8" s="22">
        <f t="shared" si="2"/>
        <v>0.21544082727968838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949</v>
      </c>
      <c r="C9" s="20" t="s">
        <v>19</v>
      </c>
      <c r="D9" s="21">
        <v>3636.33</v>
      </c>
      <c r="E9" s="21">
        <f t="shared" si="0"/>
        <v>4037.77</v>
      </c>
      <c r="F9" s="21">
        <v>4439.21</v>
      </c>
      <c r="G9" s="21" t="str">
        <f t="shared" si="1"/>
        <v/>
      </c>
      <c r="H9" s="22">
        <f t="shared" si="2"/>
        <v>0.22079404234489175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947</v>
      </c>
      <c r="C11" s="20" t="s">
        <v>19</v>
      </c>
      <c r="D11" s="21">
        <v>3828</v>
      </c>
      <c r="E11" s="21">
        <f t="shared" si="0"/>
        <v>4498</v>
      </c>
      <c r="F11" s="21">
        <v>5168</v>
      </c>
      <c r="G11" s="21" t="str">
        <f t="shared" si="1"/>
        <v/>
      </c>
      <c r="H11" s="22">
        <f t="shared" si="2"/>
        <v>0.35005224660397083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4042.12</v>
      </c>
      <c r="E14" s="32">
        <f ca="1">MEDIAN(INDIRECT("E4"):E12)</f>
        <v>4502.2350000000006</v>
      </c>
      <c r="F14" s="32">
        <f ca="1">MEDIAN(INDIRECT("F4"):F12)</f>
        <v>5056.415</v>
      </c>
      <c r="G14" s="33"/>
      <c r="H14" s="34">
        <f ca="1">MEDIAN(INDIRECT("H4"):H12)</f>
        <v>0.21551881365540715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4072.85</v>
      </c>
      <c r="E15" s="33">
        <f ca="1">AVERAGE(INDIRECT("E4"):E12)</f>
        <v>4556.1733333333332</v>
      </c>
      <c r="F15" s="33">
        <f ca="1">AVERAGE(INDIRECT("F4"):F12)</f>
        <v>5039.496666666666</v>
      </c>
      <c r="G15" s="33"/>
      <c r="H15" s="34">
        <f ca="1">AVERAGE(INDIRECT("H4"):H12)</f>
        <v>0.23878187966486605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8.414333226048698E-2</v>
      </c>
      <c r="E16" s="34">
        <f ca="1">IFERROR(INDIRECT(ADDRESS(ROW()-2,COLUMN()))/E3-1,"")</f>
        <v>9.090479553871833E-2</v>
      </c>
      <c r="F16" s="34">
        <f ca="1">IFERROR(INDIRECT(ADDRESS(ROW()-2,COLUMN()))/F3-1,"")</f>
        <v>0.11725953603065142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9.2385473661624307E-2</v>
      </c>
      <c r="E17" s="34">
        <f ca="1">IF(E3&gt;=INDIRECT(ADDRESS(ROW()-2,COLUMN())),"At Market",INDIRECT(ADDRESS(ROW()-2,COLUMN()))/E3-1)</f>
        <v>0.10397421250533578</v>
      </c>
      <c r="F17" s="34">
        <f ca="1">IF(F3&gt;=INDIRECT(ADDRESS(ROW()-2,COLUMN())),"At Market",INDIRECT(ADDRESS(ROW()-2,COLUMN()))/F3-1)</f>
        <v>0.1135212809130608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4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Supervising Building Inspector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950</v>
      </c>
      <c r="C3" s="12" t="s">
        <v>19</v>
      </c>
      <c r="D3" s="13">
        <v>5418.4</v>
      </c>
      <c r="E3" s="13">
        <f t="shared" ref="E3:E11" si="0">IF(OR(B3 = "No Comparable Class", B3 = "Data Not Available", B3 = "Not Surveyed"),"",MEDIAN(D3,F3))</f>
        <v>6003.4</v>
      </c>
      <c r="F3" s="13">
        <v>6588.4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0.21593090211132449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951</v>
      </c>
      <c r="C4" s="20" t="s">
        <v>19</v>
      </c>
      <c r="D4" s="21">
        <v>5784.13</v>
      </c>
      <c r="E4" s="21">
        <f t="shared" si="0"/>
        <v>6407.2649999999994</v>
      </c>
      <c r="F4" s="21">
        <v>7030.4</v>
      </c>
      <c r="G4" s="21" t="str">
        <f t="shared" si="1"/>
        <v/>
      </c>
      <c r="H4" s="22">
        <f t="shared" si="2"/>
        <v>0.21546369116876685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Supervising Building Inspector</v>
      </c>
      <c r="AN4" s="5">
        <f ca="1">E13</f>
        <v>8</v>
      </c>
      <c r="AO4" s="53">
        <f>D3</f>
        <v>5418.4</v>
      </c>
      <c r="AP4" s="53">
        <f>E3</f>
        <v>6003.4</v>
      </c>
      <c r="AQ4" s="53">
        <f>F3</f>
        <v>6588.4</v>
      </c>
      <c r="AR4" s="53">
        <f ca="1">D14</f>
        <v>6028.54</v>
      </c>
      <c r="AS4" s="53">
        <f ca="1">E14</f>
        <v>6878.59</v>
      </c>
      <c r="AT4" s="53">
        <f ca="1">F14</f>
        <v>7645.1399999999994</v>
      </c>
      <c r="AU4" s="11">
        <f ca="1">D16</f>
        <v>0.1126051971061568</v>
      </c>
      <c r="AV4" s="11">
        <f ca="1">E16</f>
        <v>0.14578238997901205</v>
      </c>
      <c r="AW4" s="11">
        <f ca="1">F16</f>
        <v>0.16039402586363916</v>
      </c>
    </row>
    <row r="5" spans="1:49" ht="18.75" customHeight="1" x14ac:dyDescent="0.45">
      <c r="A5" s="20" t="s">
        <v>22</v>
      </c>
      <c r="B5" s="20" t="s">
        <v>952</v>
      </c>
      <c r="C5" s="20" t="s">
        <v>19</v>
      </c>
      <c r="D5" s="21">
        <v>6480.93</v>
      </c>
      <c r="E5" s="21">
        <f t="shared" si="0"/>
        <v>7179.4650000000001</v>
      </c>
      <c r="F5" s="21">
        <v>7878</v>
      </c>
      <c r="G5" s="21" t="str">
        <f t="shared" si="1"/>
        <v/>
      </c>
      <c r="H5" s="22">
        <f t="shared" si="2"/>
        <v>0.21556628446843273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953</v>
      </c>
      <c r="C6" s="20" t="s">
        <v>19</v>
      </c>
      <c r="D6" s="21">
        <v>7069.74</v>
      </c>
      <c r="E6" s="21">
        <f t="shared" si="0"/>
        <v>7850.22</v>
      </c>
      <c r="F6" s="21">
        <v>8630.7000000000007</v>
      </c>
      <c r="G6" s="21" t="str">
        <f t="shared" si="1"/>
        <v/>
      </c>
      <c r="H6" s="22">
        <f t="shared" si="2"/>
        <v>0.2207945412419694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954</v>
      </c>
      <c r="C7" s="20" t="s">
        <v>19</v>
      </c>
      <c r="D7" s="21">
        <v>6098.08</v>
      </c>
      <c r="E7" s="21">
        <f t="shared" si="0"/>
        <v>6755.18</v>
      </c>
      <c r="F7" s="21">
        <v>7412.28</v>
      </c>
      <c r="G7" s="21" t="str">
        <f t="shared" si="1"/>
        <v/>
      </c>
      <c r="H7" s="22">
        <f t="shared" si="2"/>
        <v>0.21551045575000649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950</v>
      </c>
      <c r="C8" s="20" t="s">
        <v>19</v>
      </c>
      <c r="D8" s="21">
        <v>6298.93</v>
      </c>
      <c r="E8" s="21">
        <f t="shared" si="0"/>
        <v>7872.8</v>
      </c>
      <c r="F8" s="21">
        <v>9446.67</v>
      </c>
      <c r="G8" s="21" t="str">
        <f t="shared" si="1"/>
        <v/>
      </c>
      <c r="H8" s="22">
        <f t="shared" si="2"/>
        <v>0.49972614396413362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954</v>
      </c>
      <c r="C9" s="20" t="s">
        <v>19</v>
      </c>
      <c r="D9" s="21">
        <v>5104.51</v>
      </c>
      <c r="E9" s="21">
        <f t="shared" si="0"/>
        <v>5668.0349999999999</v>
      </c>
      <c r="F9" s="21">
        <v>6231.56</v>
      </c>
      <c r="G9" s="21" t="str">
        <f t="shared" si="1"/>
        <v/>
      </c>
      <c r="H9" s="22">
        <f t="shared" si="2"/>
        <v>0.22079494407886369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955</v>
      </c>
      <c r="C10" s="20" t="s">
        <v>19</v>
      </c>
      <c r="D10" s="21">
        <v>5240.32</v>
      </c>
      <c r="E10" s="21">
        <f t="shared" si="0"/>
        <v>5804.9949999999999</v>
      </c>
      <c r="F10" s="21">
        <v>6369.67</v>
      </c>
      <c r="G10" s="21" t="str">
        <f t="shared" si="1"/>
        <v/>
      </c>
      <c r="H10" s="22">
        <f t="shared" si="2"/>
        <v>0.215511648143625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956</v>
      </c>
      <c r="C11" s="20" t="s">
        <v>19</v>
      </c>
      <c r="D11" s="21">
        <v>5959</v>
      </c>
      <c r="E11" s="21">
        <f t="shared" si="0"/>
        <v>7002</v>
      </c>
      <c r="F11" s="21">
        <v>8045</v>
      </c>
      <c r="G11" s="21" t="str">
        <f t="shared" si="1"/>
        <v/>
      </c>
      <c r="H11" s="22">
        <f t="shared" si="2"/>
        <v>0.35005873468702808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6028.54</v>
      </c>
      <c r="E14" s="32">
        <f ca="1">MEDIAN(INDIRECT("E4"):E12)</f>
        <v>6878.59</v>
      </c>
      <c r="F14" s="32">
        <f ca="1">MEDIAN(INDIRECT("F4"):F12)</f>
        <v>7645.1399999999994</v>
      </c>
      <c r="G14" s="33"/>
      <c r="H14" s="34">
        <f ca="1">MEDIAN(INDIRECT("H4"):H12)</f>
        <v>0.21818041285520107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6004.4550000000008</v>
      </c>
      <c r="E15" s="33">
        <f ca="1">AVERAGE(INDIRECT("E4"):E12)</f>
        <v>6817.4949999999999</v>
      </c>
      <c r="F15" s="33">
        <f ca="1">AVERAGE(INDIRECT("F4"):F12)</f>
        <v>7630.5349999999989</v>
      </c>
      <c r="G15" s="33"/>
      <c r="H15" s="34">
        <f ca="1">AVERAGE(INDIRECT("H4"):H12)</f>
        <v>0.26917830543785326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0.1126051971061568</v>
      </c>
      <c r="E16" s="34">
        <f ca="1">IFERROR(INDIRECT(ADDRESS(ROW()-2,COLUMN()))/E3-1,"")</f>
        <v>0.14578238997901205</v>
      </c>
      <c r="F16" s="34">
        <f ca="1">IFERROR(INDIRECT(ADDRESS(ROW()-2,COLUMN()))/F3-1,"")</f>
        <v>0.16039402586363916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0.10816015798021583</v>
      </c>
      <c r="E17" s="34">
        <f ca="1">IF(E3&gt;=INDIRECT(ADDRESS(ROW()-2,COLUMN())),"At Market",INDIRECT(ADDRESS(ROW()-2,COLUMN()))/E3-1)</f>
        <v>0.13560565679448322</v>
      </c>
      <c r="F17" s="34">
        <f ca="1">IF(F3&gt;=INDIRECT(ADDRESS(ROW()-2,COLUMN())),"At Market",INDIRECT(ADDRESS(ROW()-2,COLUMN()))/F3-1)</f>
        <v>0.15817725092586965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2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Supervising Clinician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957</v>
      </c>
      <c r="C3" s="12" t="s">
        <v>19</v>
      </c>
      <c r="D3" s="13">
        <v>5834.4</v>
      </c>
      <c r="E3" s="13">
        <f t="shared" ref="E3:E11" si="0">IF(OR(B3 = "No Comparable Class", B3 = "Data Not Available", B3 = "Not Surveyed"),"",MEDIAN(D3,F3))</f>
        <v>6463.6</v>
      </c>
      <c r="F3" s="13">
        <v>7092.8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0.21568627450980404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958</v>
      </c>
      <c r="C4" s="20" t="s">
        <v>19</v>
      </c>
      <c r="D4" s="21">
        <v>4714.67</v>
      </c>
      <c r="E4" s="21">
        <f t="shared" si="0"/>
        <v>5222.5349999999999</v>
      </c>
      <c r="F4" s="21">
        <v>5730.4</v>
      </c>
      <c r="G4" s="21" t="str">
        <f t="shared" si="1"/>
        <v/>
      </c>
      <c r="H4" s="22">
        <f t="shared" si="2"/>
        <v>0.21544031713778478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Supervising Clinician</v>
      </c>
      <c r="AN4" s="5">
        <f ca="1">E13</f>
        <v>6</v>
      </c>
      <c r="AO4" s="53">
        <f>D3</f>
        <v>5834.4</v>
      </c>
      <c r="AP4" s="53">
        <f>E3</f>
        <v>6463.6</v>
      </c>
      <c r="AQ4" s="53">
        <f>F3</f>
        <v>7092.8</v>
      </c>
      <c r="AR4" s="53">
        <f ca="1">D14</f>
        <v>6338.26</v>
      </c>
      <c r="AS4" s="53">
        <f ca="1">E14</f>
        <v>7074.9874999999993</v>
      </c>
      <c r="AT4" s="53">
        <f ca="1">F14</f>
        <v>8132.57</v>
      </c>
      <c r="AU4" s="11">
        <f ca="1">D16</f>
        <v>8.6360208419032025E-2</v>
      </c>
      <c r="AV4" s="11">
        <f ca="1">E16</f>
        <v>9.45893155517048E-2</v>
      </c>
      <c r="AW4" s="11">
        <f ca="1">F16</f>
        <v>0.14659513873223551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959</v>
      </c>
      <c r="C6" s="20" t="s">
        <v>19</v>
      </c>
      <c r="D6" s="21">
        <v>6258.86</v>
      </c>
      <c r="E6" s="21">
        <f t="shared" si="0"/>
        <v>6949.82</v>
      </c>
      <c r="F6" s="21">
        <v>7640.78</v>
      </c>
      <c r="G6" s="21" t="str">
        <f t="shared" si="1"/>
        <v/>
      </c>
      <c r="H6" s="22">
        <f t="shared" si="2"/>
        <v>0.22079420213904766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960</v>
      </c>
      <c r="C7" s="20" t="s">
        <v>19</v>
      </c>
      <c r="D7" s="21">
        <v>8382.6</v>
      </c>
      <c r="E7" s="21">
        <f t="shared" si="0"/>
        <v>9285.84</v>
      </c>
      <c r="F7" s="21">
        <v>10189.08</v>
      </c>
      <c r="G7" s="21" t="str">
        <f t="shared" si="1"/>
        <v/>
      </c>
      <c r="H7" s="22">
        <f t="shared" si="2"/>
        <v>0.21550354305346775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76</v>
      </c>
      <c r="C8" s="20" t="s">
        <v>19</v>
      </c>
      <c r="D8" s="21">
        <v>5570.93</v>
      </c>
      <c r="E8" s="21">
        <f t="shared" si="0"/>
        <v>6962.8</v>
      </c>
      <c r="F8" s="21">
        <v>8354.67</v>
      </c>
      <c r="G8" s="21" t="str">
        <f t="shared" si="1"/>
        <v/>
      </c>
      <c r="H8" s="22">
        <f t="shared" si="2"/>
        <v>0.49969035690629737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961</v>
      </c>
      <c r="C9" s="20" t="s">
        <v>19</v>
      </c>
      <c r="D9" s="21">
        <v>6417.66</v>
      </c>
      <c r="E9" s="21">
        <f t="shared" si="0"/>
        <v>7187.1749999999993</v>
      </c>
      <c r="F9" s="21">
        <v>7956.69</v>
      </c>
      <c r="G9" s="21" t="str">
        <f t="shared" si="1"/>
        <v/>
      </c>
      <c r="H9" s="22">
        <f t="shared" si="2"/>
        <v>0.23981170707080146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957</v>
      </c>
      <c r="C10" s="20" t="s">
        <v>19</v>
      </c>
      <c r="D10" s="21">
        <v>6835.38</v>
      </c>
      <c r="E10" s="21">
        <f t="shared" si="0"/>
        <v>7571.9150000000009</v>
      </c>
      <c r="F10" s="21">
        <v>8308.4500000000007</v>
      </c>
      <c r="G10" s="21" t="str">
        <f t="shared" si="1"/>
        <v/>
      </c>
      <c r="H10" s="22">
        <f t="shared" si="2"/>
        <v>0.21550667263561074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6338.26</v>
      </c>
      <c r="E14" s="32">
        <f ca="1">MEDIAN(INDIRECT("E4"):E12)</f>
        <v>7074.9874999999993</v>
      </c>
      <c r="F14" s="32">
        <f ca="1">MEDIAN(INDIRECT("F4"):F12)</f>
        <v>8132.57</v>
      </c>
      <c r="G14" s="33"/>
      <c r="H14" s="34">
        <f ca="1">MEDIAN(INDIRECT("H4"):H12)</f>
        <v>0.2181504373873292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6363.3499999999995</v>
      </c>
      <c r="E15" s="33">
        <f ca="1">AVERAGE(INDIRECT("E4"):E12)</f>
        <v>7196.6808333333329</v>
      </c>
      <c r="F15" s="33">
        <f ca="1">AVERAGE(INDIRECT("F4"):F12)</f>
        <v>8030.0116666666681</v>
      </c>
      <c r="G15" s="33"/>
      <c r="H15" s="34">
        <f ca="1">AVERAGE(INDIRECT("H4"):H12)</f>
        <v>0.26779113315716829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8.6360208419032025E-2</v>
      </c>
      <c r="E16" s="34">
        <f ca="1">IFERROR(INDIRECT(ADDRESS(ROW()-2,COLUMN()))/E3-1,"")</f>
        <v>9.45893155517048E-2</v>
      </c>
      <c r="F16" s="34">
        <f ca="1">IFERROR(INDIRECT(ADDRESS(ROW()-2,COLUMN()))/F3-1,"")</f>
        <v>0.14659513873223551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9.0660564925270748E-2</v>
      </c>
      <c r="E17" s="34">
        <f ca="1">IF(E3&gt;=INDIRECT(ADDRESS(ROW()-2,COLUMN())),"At Market",INDIRECT(ADDRESS(ROW()-2,COLUMN()))/E3-1)</f>
        <v>0.11341680075087135</v>
      </c>
      <c r="F17" s="34">
        <f ca="1">IF(F3&gt;=INDIRECT(ADDRESS(ROW()-2,COLUMN())),"At Market",INDIRECT(ADDRESS(ROW()-2,COLUMN()))/F3-1)</f>
        <v>0.13213563989773691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10" workbookViewId="0"/>
  </sheetViews>
  <sheetFormatPr defaultColWidth="9.1796875" defaultRowHeight="13" x14ac:dyDescent="0.3"/>
  <cols>
    <col min="1" max="1" width="51" style="5" bestFit="1" customWidth="1"/>
    <col min="2" max="2" width="57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Assessment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150</v>
      </c>
      <c r="C3" s="12" t="s">
        <v>19</v>
      </c>
      <c r="D3" s="13">
        <v>3664.27</v>
      </c>
      <c r="E3" s="13">
        <f t="shared" ref="E3:E11" si="0">IF(OR(B3 = "No Comparable Class", B3 = "Data Not Available", B3 = "Not Surveyed"),"",MEDIAN(D3,F3))</f>
        <v>4060.335</v>
      </c>
      <c r="F3" s="13">
        <v>4456.3999999999996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0.2161767555338443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151</v>
      </c>
      <c r="C4" s="20" t="s">
        <v>19</v>
      </c>
      <c r="D4" s="21">
        <v>4123.6000000000004</v>
      </c>
      <c r="E4" s="21">
        <f t="shared" si="0"/>
        <v>4568.2000000000007</v>
      </c>
      <c r="F4" s="21">
        <v>5012.8</v>
      </c>
      <c r="G4" s="21" t="str">
        <f t="shared" si="1"/>
        <v/>
      </c>
      <c r="H4" s="22">
        <f t="shared" si="2"/>
        <v>0.21563682219419911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Assessment Technician II</v>
      </c>
      <c r="AN4" s="5">
        <f ca="1">E13</f>
        <v>8</v>
      </c>
      <c r="AO4" s="53">
        <f>D3</f>
        <v>3664.27</v>
      </c>
      <c r="AP4" s="53">
        <f>E3</f>
        <v>4060.335</v>
      </c>
      <c r="AQ4" s="53">
        <f>F3</f>
        <v>4456.3999999999996</v>
      </c>
      <c r="AR4" s="53">
        <f ca="1">D14</f>
        <v>3531.0550000000003</v>
      </c>
      <c r="AS4" s="53">
        <f ca="1">E14</f>
        <v>3916.06</v>
      </c>
      <c r="AT4" s="53">
        <f ca="1">F14</f>
        <v>4301.0649999999996</v>
      </c>
      <c r="AU4" s="11">
        <f ca="1">D16</f>
        <v>-3.6355126669159077E-2</v>
      </c>
      <c r="AV4" s="11">
        <f ca="1">E16</f>
        <v>-3.553278239357105E-2</v>
      </c>
      <c r="AW4" s="11">
        <f ca="1">F16</f>
        <v>-3.4856610717170833E-2</v>
      </c>
    </row>
    <row r="5" spans="1:49" ht="18.75" customHeight="1" x14ac:dyDescent="0.45">
      <c r="A5" s="20" t="s">
        <v>22</v>
      </c>
      <c r="B5" s="20" t="s">
        <v>150</v>
      </c>
      <c r="C5" s="20" t="s">
        <v>19</v>
      </c>
      <c r="D5" s="21">
        <v>3345.33</v>
      </c>
      <c r="E5" s="21">
        <f t="shared" si="0"/>
        <v>3705.8649999999998</v>
      </c>
      <c r="F5" s="21">
        <v>4066.4</v>
      </c>
      <c r="G5" s="21" t="str">
        <f t="shared" si="1"/>
        <v/>
      </c>
      <c r="H5" s="22">
        <f t="shared" si="2"/>
        <v>0.21554525263576396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152</v>
      </c>
      <c r="C6" s="20" t="s">
        <v>19</v>
      </c>
      <c r="D6" s="21">
        <v>3552.11</v>
      </c>
      <c r="E6" s="21">
        <f t="shared" si="0"/>
        <v>3944.2550000000001</v>
      </c>
      <c r="F6" s="21">
        <v>4336.3999999999996</v>
      </c>
      <c r="G6" s="21" t="str">
        <f t="shared" si="1"/>
        <v/>
      </c>
      <c r="H6" s="22">
        <f t="shared" si="2"/>
        <v>0.22079552716554374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153</v>
      </c>
      <c r="C7" s="20" t="s">
        <v>19</v>
      </c>
      <c r="D7" s="21">
        <v>4228.49</v>
      </c>
      <c r="E7" s="21">
        <f t="shared" si="0"/>
        <v>4684.12</v>
      </c>
      <c r="F7" s="21">
        <v>5139.75</v>
      </c>
      <c r="G7" s="21" t="str">
        <f t="shared" si="1"/>
        <v/>
      </c>
      <c r="H7" s="22">
        <f t="shared" si="2"/>
        <v>0.21550482559968231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150</v>
      </c>
      <c r="C8" s="20" t="s">
        <v>19</v>
      </c>
      <c r="D8" s="21">
        <v>3510</v>
      </c>
      <c r="E8" s="21">
        <f t="shared" si="0"/>
        <v>3887.8649999999998</v>
      </c>
      <c r="F8" s="21">
        <v>4265.7299999999996</v>
      </c>
      <c r="G8" s="21" t="str">
        <f t="shared" si="1"/>
        <v/>
      </c>
      <c r="H8" s="22">
        <f t="shared" si="2"/>
        <v>0.2153076923076922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150</v>
      </c>
      <c r="C9" s="20" t="s">
        <v>19</v>
      </c>
      <c r="D9" s="21">
        <v>3008.51</v>
      </c>
      <c r="E9" s="21">
        <f t="shared" si="0"/>
        <v>3340.6450000000004</v>
      </c>
      <c r="F9" s="21">
        <v>3672.78</v>
      </c>
      <c r="G9" s="21" t="str">
        <f t="shared" si="1"/>
        <v/>
      </c>
      <c r="H9" s="22">
        <f t="shared" si="2"/>
        <v>0.2207970058268045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148</v>
      </c>
      <c r="C10" s="20" t="s">
        <v>19</v>
      </c>
      <c r="D10" s="21">
        <v>4410.45</v>
      </c>
      <c r="E10" s="21">
        <f t="shared" si="0"/>
        <v>4885.6849999999995</v>
      </c>
      <c r="F10" s="21">
        <v>5360.92</v>
      </c>
      <c r="G10" s="21" t="str">
        <f t="shared" si="1"/>
        <v/>
      </c>
      <c r="H10" s="22">
        <f t="shared" si="2"/>
        <v>0.21550408688455835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152</v>
      </c>
      <c r="C11" s="20" t="s">
        <v>19</v>
      </c>
      <c r="D11" s="21">
        <v>2934</v>
      </c>
      <c r="E11" s="21">
        <f t="shared" si="0"/>
        <v>3447.5</v>
      </c>
      <c r="F11" s="21">
        <v>3961</v>
      </c>
      <c r="G11" s="21" t="str">
        <f t="shared" si="1"/>
        <v/>
      </c>
      <c r="H11" s="22">
        <f t="shared" si="2"/>
        <v>0.35003408316291762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3531.0550000000003</v>
      </c>
      <c r="E14" s="32">
        <f ca="1">MEDIAN(INDIRECT("E4"):E12)</f>
        <v>3916.06</v>
      </c>
      <c r="F14" s="32">
        <f ca="1">MEDIAN(INDIRECT("F4"):F12)</f>
        <v>4301.0649999999996</v>
      </c>
      <c r="G14" s="33"/>
      <c r="H14" s="34">
        <f ca="1">MEDIAN(INDIRECT("H4"):H12)</f>
        <v>0.21559103741498153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3639.0612500000002</v>
      </c>
      <c r="E15" s="33">
        <f ca="1">AVERAGE(INDIRECT("E4"):E12)</f>
        <v>4058.0168750000003</v>
      </c>
      <c r="F15" s="33">
        <f ca="1">AVERAGE(INDIRECT("F4"):F12)</f>
        <v>4476.9724999999999</v>
      </c>
      <c r="G15" s="33"/>
      <c r="H15" s="34">
        <f ca="1">AVERAGE(INDIRECT("H4"):H12)</f>
        <v>0.23364066197214522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-3.6355126669159077E-2</v>
      </c>
      <c r="E16" s="34">
        <f ca="1">IFERROR(INDIRECT(ADDRESS(ROW()-2,COLUMN()))/E3-1,"")</f>
        <v>-3.553278239357105E-2</v>
      </c>
      <c r="F16" s="34">
        <f ca="1">IFERROR(INDIRECT(ADDRESS(ROW()-2,COLUMN()))/F3-1,"")</f>
        <v>-3.4856610717170833E-2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>
        <f ca="1">IF(F3&gt;=INDIRECT(ADDRESS(ROW()-2,COLUMN())),"At Market",INDIRECT(ADDRESS(ROW()-2,COLUMN()))/F3-1)</f>
        <v>4.6163943990664702E-3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3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Supervising Deputy Probation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962</v>
      </c>
      <c r="C3" s="12" t="s">
        <v>19</v>
      </c>
      <c r="D3" s="13">
        <v>6123.87</v>
      </c>
      <c r="E3" s="13">
        <f t="shared" ref="E3:E11" si="0">IF(OR(B3 = "No Comparable Class", B3 = "Data Not Available", B3 = "Not Surveyed"),"",MEDIAN(D3,F3))</f>
        <v>6784.27</v>
      </c>
      <c r="F3" s="13">
        <v>7444.67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0.21568060719773618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963</v>
      </c>
      <c r="C4" s="20" t="s">
        <v>19</v>
      </c>
      <c r="D4" s="21">
        <v>6352.67</v>
      </c>
      <c r="E4" s="21">
        <f t="shared" si="0"/>
        <v>7037.335</v>
      </c>
      <c r="F4" s="21">
        <v>7722</v>
      </c>
      <c r="G4" s="21" t="str">
        <f t="shared" si="1"/>
        <v/>
      </c>
      <c r="H4" s="22">
        <f t="shared" si="2"/>
        <v>0.21555188605735864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Supervising Deputy Probation Officer</v>
      </c>
      <c r="AN4" s="5">
        <f ca="1">E13</f>
        <v>8</v>
      </c>
      <c r="AO4" s="53">
        <f>D3</f>
        <v>6123.87</v>
      </c>
      <c r="AP4" s="53">
        <f>E3</f>
        <v>6784.27</v>
      </c>
      <c r="AQ4" s="53">
        <f>F3</f>
        <v>7444.67</v>
      </c>
      <c r="AR4" s="53">
        <f ca="1">D14</f>
        <v>6258.2</v>
      </c>
      <c r="AS4" s="53">
        <f ca="1">E14</f>
        <v>7025.6350000000002</v>
      </c>
      <c r="AT4" s="53">
        <f ca="1">F14</f>
        <v>7709</v>
      </c>
      <c r="AU4" s="11">
        <f ca="1">D16</f>
        <v>2.1935475442816488E-2</v>
      </c>
      <c r="AV4" s="11">
        <f ca="1">E16</f>
        <v>3.5577151263142426E-2</v>
      </c>
      <c r="AW4" s="11">
        <f ca="1">F16</f>
        <v>3.5505939148410937E-2</v>
      </c>
    </row>
    <row r="5" spans="1:49" ht="18.75" customHeight="1" x14ac:dyDescent="0.45">
      <c r="A5" s="20" t="s">
        <v>22</v>
      </c>
      <c r="B5" s="20" t="s">
        <v>962</v>
      </c>
      <c r="C5" s="20" t="s">
        <v>19</v>
      </c>
      <c r="D5" s="21">
        <v>6331.87</v>
      </c>
      <c r="E5" s="21">
        <f t="shared" si="0"/>
        <v>7013.9349999999995</v>
      </c>
      <c r="F5" s="21">
        <v>7696</v>
      </c>
      <c r="G5" s="21" t="str">
        <f t="shared" si="1"/>
        <v/>
      </c>
      <c r="H5" s="22">
        <f t="shared" si="2"/>
        <v>0.21543872505278849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962</v>
      </c>
      <c r="C6" s="20" t="s">
        <v>19</v>
      </c>
      <c r="D6" s="21">
        <v>6471.25</v>
      </c>
      <c r="E6" s="21">
        <f t="shared" si="0"/>
        <v>7185.66</v>
      </c>
      <c r="F6" s="21">
        <v>7900.07</v>
      </c>
      <c r="G6" s="21" t="str">
        <f t="shared" si="1"/>
        <v/>
      </c>
      <c r="H6" s="22">
        <f t="shared" si="2"/>
        <v>0.22079505505118791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963</v>
      </c>
      <c r="C7" s="20" t="s">
        <v>19</v>
      </c>
      <c r="D7" s="21">
        <v>6184.53</v>
      </c>
      <c r="E7" s="21">
        <f t="shared" si="0"/>
        <v>6852.73</v>
      </c>
      <c r="F7" s="21">
        <v>7520.93</v>
      </c>
      <c r="G7" s="21" t="str">
        <f t="shared" si="1"/>
        <v/>
      </c>
      <c r="H7" s="22">
        <f t="shared" si="2"/>
        <v>0.21608756041283672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964</v>
      </c>
      <c r="C8" s="20" t="s">
        <v>19</v>
      </c>
      <c r="D8" s="21">
        <v>6106.53</v>
      </c>
      <c r="E8" s="21">
        <f t="shared" si="0"/>
        <v>6764.33</v>
      </c>
      <c r="F8" s="21">
        <v>7422.13</v>
      </c>
      <c r="G8" s="21" t="str">
        <f t="shared" si="1"/>
        <v/>
      </c>
      <c r="H8" s="22">
        <f t="shared" si="2"/>
        <v>0.21544150278472407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964</v>
      </c>
      <c r="C9" s="20" t="s">
        <v>19</v>
      </c>
      <c r="D9" s="21">
        <v>5958.02</v>
      </c>
      <c r="E9" s="21">
        <f t="shared" si="0"/>
        <v>6615.77</v>
      </c>
      <c r="F9" s="21">
        <v>7273.52</v>
      </c>
      <c r="G9" s="21" t="str">
        <f t="shared" si="1"/>
        <v/>
      </c>
      <c r="H9" s="22">
        <f t="shared" si="2"/>
        <v>0.22079482781192405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964</v>
      </c>
      <c r="C10" s="20" t="s">
        <v>19</v>
      </c>
      <c r="D10" s="21">
        <v>6860.32</v>
      </c>
      <c r="E10" s="21">
        <f t="shared" si="0"/>
        <v>7599.5349999999999</v>
      </c>
      <c r="F10" s="21">
        <v>8338.75</v>
      </c>
      <c r="G10" s="21" t="str">
        <f t="shared" si="1"/>
        <v/>
      </c>
      <c r="H10" s="22">
        <f t="shared" si="2"/>
        <v>0.21550452457028246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962</v>
      </c>
      <c r="C11" s="20" t="s">
        <v>19</v>
      </c>
      <c r="D11" s="21">
        <v>6013</v>
      </c>
      <c r="E11" s="21">
        <f t="shared" si="0"/>
        <v>7065.5</v>
      </c>
      <c r="F11" s="21">
        <v>8118</v>
      </c>
      <c r="G11" s="21" t="str">
        <f t="shared" si="1"/>
        <v/>
      </c>
      <c r="H11" s="22">
        <f t="shared" si="2"/>
        <v>0.3500748378513221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6258.2</v>
      </c>
      <c r="E14" s="32">
        <f ca="1">MEDIAN(INDIRECT("E4"):E12)</f>
        <v>7025.6350000000002</v>
      </c>
      <c r="F14" s="32">
        <f ca="1">MEDIAN(INDIRECT("F4"):F12)</f>
        <v>7709</v>
      </c>
      <c r="G14" s="33"/>
      <c r="H14" s="34">
        <f ca="1">MEDIAN(INDIRECT("H4"):H12)</f>
        <v>0.21581972323509768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6284.7737499999994</v>
      </c>
      <c r="E15" s="33">
        <f ca="1">AVERAGE(INDIRECT("E4"):E12)</f>
        <v>7016.8493749999998</v>
      </c>
      <c r="F15" s="33">
        <f ca="1">AVERAGE(INDIRECT("F4"):F12)</f>
        <v>7748.9249999999993</v>
      </c>
      <c r="G15" s="33"/>
      <c r="H15" s="34">
        <f ca="1">AVERAGE(INDIRECT("H4"):H12)</f>
        <v>0.23371111494905306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2.1935475442816488E-2</v>
      </c>
      <c r="E16" s="34">
        <f ca="1">IFERROR(INDIRECT(ADDRESS(ROW()-2,COLUMN()))/E3-1,"")</f>
        <v>3.5577151263142426E-2</v>
      </c>
      <c r="F16" s="34">
        <f ca="1">IFERROR(INDIRECT(ADDRESS(ROW()-2,COLUMN()))/F3-1,"")</f>
        <v>3.5505939148410937E-2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2.62748474412422E-2</v>
      </c>
      <c r="E17" s="34">
        <f ca="1">IF(E3&gt;=INDIRECT(ADDRESS(ROW()-2,COLUMN())),"At Market",INDIRECT(ADDRESS(ROW()-2,COLUMN()))/E3-1)</f>
        <v>3.4282151948551443E-2</v>
      </c>
      <c r="F17" s="34">
        <f ca="1">IF(F3&gt;=INDIRECT(ADDRESS(ROW()-2,COLUMN())),"At Market",INDIRECT(ADDRESS(ROW()-2,COLUMN()))/F3-1)</f>
        <v>4.086883636212213E-2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1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Supervising Plans Examiner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965</v>
      </c>
      <c r="C3" s="12" t="s">
        <v>19</v>
      </c>
      <c r="D3" s="13">
        <v>6515.6</v>
      </c>
      <c r="E3" s="13">
        <f t="shared" ref="E3:E11" si="0">IF(OR(B3 = "No Comparable Class", B3 = "Data Not Available", B3 = "Not Surveyed"),"",MEDIAN(D3,F3))</f>
        <v>7217.6</v>
      </c>
      <c r="F3" s="13">
        <v>7919.6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0.21548284118116512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Supervising Plans Examiner</v>
      </c>
      <c r="AN4" s="5">
        <f ca="1">E13</f>
        <v>6</v>
      </c>
      <c r="AO4" s="53">
        <f>D3</f>
        <v>6515.6</v>
      </c>
      <c r="AP4" s="53">
        <f>E3</f>
        <v>7217.6</v>
      </c>
      <c r="AQ4" s="53">
        <f>F3</f>
        <v>7919.6</v>
      </c>
      <c r="AR4" s="53">
        <f ca="1">D14</f>
        <v>6872.5949999999993</v>
      </c>
      <c r="AS4" s="53">
        <f ca="1">E14</f>
        <v>7622.33</v>
      </c>
      <c r="AT4" s="53">
        <f ca="1">F14</f>
        <v>8372.0649999999987</v>
      </c>
      <c r="AU4" s="11">
        <f ca="1">D16</f>
        <v>5.4790809748910041E-2</v>
      </c>
      <c r="AV4" s="11">
        <f ca="1">E16</f>
        <v>5.6075426734648603E-2</v>
      </c>
      <c r="AW4" s="11">
        <f ca="1">F16</f>
        <v>5.7132304661851485E-2</v>
      </c>
    </row>
    <row r="5" spans="1:49" ht="18.75" customHeight="1" x14ac:dyDescent="0.45">
      <c r="A5" s="20" t="s">
        <v>22</v>
      </c>
      <c r="B5" s="20" t="s">
        <v>952</v>
      </c>
      <c r="C5" s="20" t="s">
        <v>19</v>
      </c>
      <c r="D5" s="21">
        <v>6480.93</v>
      </c>
      <c r="E5" s="21">
        <f t="shared" si="0"/>
        <v>7179.4650000000001</v>
      </c>
      <c r="F5" s="21">
        <v>7878</v>
      </c>
      <c r="G5" s="21" t="str">
        <f t="shared" si="1"/>
        <v/>
      </c>
      <c r="H5" s="22">
        <f t="shared" si="2"/>
        <v>0.21556628446843273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953</v>
      </c>
      <c r="C6" s="20" t="s">
        <v>19</v>
      </c>
      <c r="D6" s="21">
        <v>7069.74</v>
      </c>
      <c r="E6" s="21">
        <f t="shared" si="0"/>
        <v>7850.22</v>
      </c>
      <c r="F6" s="21">
        <v>8630.7000000000007</v>
      </c>
      <c r="G6" s="21" t="str">
        <f t="shared" si="1"/>
        <v/>
      </c>
      <c r="H6" s="22">
        <f t="shared" si="2"/>
        <v>0.2207945412419694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966</v>
      </c>
      <c r="C7" s="20" t="s">
        <v>19</v>
      </c>
      <c r="D7" s="21">
        <v>6790.94</v>
      </c>
      <c r="E7" s="21">
        <f t="shared" si="0"/>
        <v>7522.68</v>
      </c>
      <c r="F7" s="21">
        <v>8254.42</v>
      </c>
      <c r="G7" s="21" t="str">
        <f t="shared" si="1"/>
        <v/>
      </c>
      <c r="H7" s="22">
        <f t="shared" si="2"/>
        <v>0.21550477548027236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426</v>
      </c>
      <c r="C8" s="20" t="s">
        <v>19</v>
      </c>
      <c r="D8" s="21">
        <v>7120.53</v>
      </c>
      <c r="E8" s="21">
        <f t="shared" si="0"/>
        <v>8900.6649999999991</v>
      </c>
      <c r="F8" s="21">
        <v>10680.8</v>
      </c>
      <c r="G8" s="21" t="str">
        <f t="shared" si="1"/>
        <v/>
      </c>
      <c r="H8" s="22">
        <f t="shared" si="2"/>
        <v>0.50000070219492088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967</v>
      </c>
      <c r="C9" s="20" t="s">
        <v>19</v>
      </c>
      <c r="D9" s="21">
        <v>6954.25</v>
      </c>
      <c r="E9" s="21">
        <f t="shared" si="0"/>
        <v>7721.98</v>
      </c>
      <c r="F9" s="21">
        <v>8489.7099999999991</v>
      </c>
      <c r="G9" s="21" t="str">
        <f t="shared" si="1"/>
        <v/>
      </c>
      <c r="H9" s="22">
        <f t="shared" si="2"/>
        <v>0.2207944781967861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825</v>
      </c>
      <c r="C10" s="20" t="s">
        <v>19</v>
      </c>
      <c r="D10" s="21">
        <v>6696</v>
      </c>
      <c r="E10" s="21">
        <f t="shared" si="0"/>
        <v>7417.5</v>
      </c>
      <c r="F10" s="21">
        <v>8139</v>
      </c>
      <c r="G10" s="21" t="str">
        <f t="shared" si="1"/>
        <v/>
      </c>
      <c r="H10" s="22">
        <f t="shared" si="2"/>
        <v>0.21550179211469533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6872.5949999999993</v>
      </c>
      <c r="E14" s="32">
        <f ca="1">MEDIAN(INDIRECT("E4"):E12)</f>
        <v>7622.33</v>
      </c>
      <c r="F14" s="32">
        <f ca="1">MEDIAN(INDIRECT("F4"):F12)</f>
        <v>8372.0649999999987</v>
      </c>
      <c r="G14" s="33"/>
      <c r="H14" s="34">
        <f ca="1">MEDIAN(INDIRECT("H4"):H12)</f>
        <v>0.21818038133260942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6852.0649999999996</v>
      </c>
      <c r="E15" s="33">
        <f ca="1">AVERAGE(INDIRECT("E4"):E12)</f>
        <v>7765.4183333333322</v>
      </c>
      <c r="F15" s="33">
        <f ca="1">AVERAGE(INDIRECT("F4"):F12)</f>
        <v>8678.7716666666656</v>
      </c>
      <c r="G15" s="33"/>
      <c r="H15" s="34">
        <f ca="1">AVERAGE(INDIRECT("H4"):H12)</f>
        <v>0.26469376228284613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5.4790809748910041E-2</v>
      </c>
      <c r="E16" s="34">
        <f ca="1">IFERROR(INDIRECT(ADDRESS(ROW()-2,COLUMN()))/E3-1,"")</f>
        <v>5.6075426734648603E-2</v>
      </c>
      <c r="F16" s="34">
        <f ca="1">IFERROR(INDIRECT(ADDRESS(ROW()-2,COLUMN()))/F3-1,"")</f>
        <v>5.7132304661851485E-2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5.1639910368960429E-2</v>
      </c>
      <c r="E17" s="34">
        <f ca="1">IF(E3&gt;=INDIRECT(ADDRESS(ROW()-2,COLUMN())),"At Market",INDIRECT(ADDRESS(ROW()-2,COLUMN()))/E3-1)</f>
        <v>7.5900345451858309E-2</v>
      </c>
      <c r="F17" s="34">
        <f ca="1">IF(F3&gt;=INDIRECT(ADDRESS(ROW()-2,COLUMN())),"At Market",INDIRECT(ADDRESS(ROW()-2,COLUMN()))/F3-1)</f>
        <v>9.5859849824065035E-2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8" workbookViewId="0"/>
  </sheetViews>
  <sheetFormatPr defaultColWidth="9.1796875" defaultRowHeight="13" x14ac:dyDescent="0.3"/>
  <cols>
    <col min="1" max="1" width="51" style="5" bestFit="1" customWidth="1"/>
    <col min="2" max="2" width="85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Supervising Substance Use Disorder Counselor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968</v>
      </c>
      <c r="C3" s="12" t="s">
        <v>19</v>
      </c>
      <c r="D3" s="13">
        <v>4047.33</v>
      </c>
      <c r="E3" s="13">
        <f t="shared" ref="E3:E11" si="0">IF(OR(B3 = "No Comparable Class", B3 = "Data Not Available", B3 = "Not Surveyed"),"",MEDIAN(D3,F3))</f>
        <v>4483.2649999999994</v>
      </c>
      <c r="F3" s="13">
        <v>4919.2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0.21541855989010039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Supervising Substance Use Disorder Counselor</v>
      </c>
      <c r="AN4" s="5">
        <f ca="1">E13</f>
        <v>3</v>
      </c>
      <c r="AO4" s="53">
        <f>D3</f>
        <v>4047.33</v>
      </c>
      <c r="AP4" s="53">
        <f>E3</f>
        <v>4483.2649999999994</v>
      </c>
      <c r="AQ4" s="53">
        <f>F3</f>
        <v>4919.2</v>
      </c>
      <c r="AR4" s="53">
        <f ca="1">D14</f>
        <v>4354.07</v>
      </c>
      <c r="AS4" s="53">
        <f ca="1">E14</f>
        <v>4910.5</v>
      </c>
      <c r="AT4" s="53">
        <f ca="1">F14</f>
        <v>5616</v>
      </c>
      <c r="AU4" s="11">
        <f ca="1">D16</f>
        <v>7.5788235701067075E-2</v>
      </c>
      <c r="AV4" s="11">
        <f ca="1">E16</f>
        <v>9.5295504503972062E-2</v>
      </c>
      <c r="AW4" s="11">
        <f ca="1">F16</f>
        <v>0.14164904862579286</v>
      </c>
    </row>
    <row r="5" spans="1:49" ht="18.75" customHeight="1" x14ac:dyDescent="0.45">
      <c r="A5" s="20" t="s">
        <v>22</v>
      </c>
      <c r="B5" s="20" t="s">
        <v>771</v>
      </c>
      <c r="C5" s="20" t="s">
        <v>19</v>
      </c>
      <c r="D5" s="21">
        <v>4619.33</v>
      </c>
      <c r="E5" s="21">
        <f t="shared" si="0"/>
        <v>5117.665</v>
      </c>
      <c r="F5" s="21">
        <v>5616</v>
      </c>
      <c r="G5" s="21" t="str">
        <f t="shared" si="1"/>
        <v/>
      </c>
      <c r="H5" s="22">
        <f t="shared" si="2"/>
        <v>0.21576072720502748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969</v>
      </c>
      <c r="C7" s="20" t="s">
        <v>19</v>
      </c>
      <c r="D7" s="21">
        <v>4354.07</v>
      </c>
      <c r="E7" s="21">
        <f t="shared" si="0"/>
        <v>4823.2299999999996</v>
      </c>
      <c r="F7" s="21">
        <v>5292.39</v>
      </c>
      <c r="G7" s="21" t="str">
        <f t="shared" si="1"/>
        <v/>
      </c>
      <c r="H7" s="22">
        <f t="shared" si="2"/>
        <v>0.21550411454110763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970</v>
      </c>
      <c r="C11" s="20" t="s">
        <v>19</v>
      </c>
      <c r="D11" s="21">
        <v>4179</v>
      </c>
      <c r="E11" s="21">
        <f t="shared" si="0"/>
        <v>4910.5</v>
      </c>
      <c r="F11" s="21">
        <v>5642</v>
      </c>
      <c r="G11" s="21" t="str">
        <f t="shared" si="1"/>
        <v/>
      </c>
      <c r="H11" s="22">
        <f t="shared" si="2"/>
        <v>0.35008375209380227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3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4354.07</v>
      </c>
      <c r="E14" s="32">
        <f ca="1">MEDIAN(INDIRECT("E4"):E12)</f>
        <v>4910.5</v>
      </c>
      <c r="F14" s="32">
        <f ca="1">MEDIAN(INDIRECT("F4"):F12)</f>
        <v>5616</v>
      </c>
      <c r="G14" s="33"/>
      <c r="H14" s="34">
        <f ca="1">MEDIAN(INDIRECT("H4"):H12)</f>
        <v>0.21576072720502748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4384.1333333333332</v>
      </c>
      <c r="E15" s="33">
        <f ca="1">AVERAGE(INDIRECT("E4"):E12)</f>
        <v>4950.4650000000001</v>
      </c>
      <c r="F15" s="33">
        <f ca="1">AVERAGE(INDIRECT("F4"):F12)</f>
        <v>5516.7966666666662</v>
      </c>
      <c r="G15" s="33"/>
      <c r="H15" s="34">
        <f ca="1">AVERAGE(INDIRECT("H4"):H12)</f>
        <v>0.26044953127997911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7.5788235701067075E-2</v>
      </c>
      <c r="E16" s="34">
        <f ca="1">IFERROR(INDIRECT(ADDRESS(ROW()-2,COLUMN()))/E3-1,"")</f>
        <v>9.5295504503972062E-2</v>
      </c>
      <c r="F16" s="34">
        <f ca="1">IFERROR(INDIRECT(ADDRESS(ROW()-2,COLUMN()))/F3-1,"")</f>
        <v>0.14164904862579286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8.3216177908234101E-2</v>
      </c>
      <c r="E17" s="34">
        <f ca="1">IF(E3&gt;=INDIRECT(ADDRESS(ROW()-2,COLUMN())),"At Market",INDIRECT(ADDRESS(ROW()-2,COLUMN()))/E3-1)</f>
        <v>0.10420976676596205</v>
      </c>
      <c r="F17" s="34">
        <f ca="1">IF(F3&gt;=INDIRECT(ADDRESS(ROW()-2,COLUMN())),"At Market",INDIRECT(ADDRESS(ROW()-2,COLUMN()))/F3-1)</f>
        <v>0.12148249037783909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0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System Support Technician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971</v>
      </c>
      <c r="C3" s="12" t="s">
        <v>19</v>
      </c>
      <c r="D3" s="13">
        <v>4340.2700000000004</v>
      </c>
      <c r="E3" s="13">
        <f t="shared" ref="E3:E11" si="0">IF(OR(B3 = "No Comparable Class", B3 = "Data Not Available", B3 = "Not Surveyed"),"",MEDIAN(D3,F3))</f>
        <v>4809.1350000000002</v>
      </c>
      <c r="F3" s="13">
        <v>5278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0.21605337916765532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972</v>
      </c>
      <c r="C4" s="20" t="s">
        <v>19</v>
      </c>
      <c r="D4" s="21">
        <v>4796.13</v>
      </c>
      <c r="E4" s="21">
        <f t="shared" si="0"/>
        <v>5312.665</v>
      </c>
      <c r="F4" s="21">
        <v>5829.2</v>
      </c>
      <c r="G4" s="21" t="str">
        <f t="shared" si="1"/>
        <v/>
      </c>
      <c r="H4" s="22">
        <f t="shared" si="2"/>
        <v>0.2153965801594202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System Support Technician</v>
      </c>
      <c r="AN4" s="5">
        <f ca="1">E13</f>
        <v>8</v>
      </c>
      <c r="AO4" s="53">
        <f>D3</f>
        <v>4340.2700000000004</v>
      </c>
      <c r="AP4" s="53">
        <f>E3</f>
        <v>4809.1350000000002</v>
      </c>
      <c r="AQ4" s="53">
        <f>F3</f>
        <v>5278</v>
      </c>
      <c r="AR4" s="53">
        <f ca="1">D14</f>
        <v>4382.6849999999995</v>
      </c>
      <c r="AS4" s="53">
        <f ca="1">E14</f>
        <v>4860.7925000000005</v>
      </c>
      <c r="AT4" s="53">
        <f ca="1">F14</f>
        <v>5338.9</v>
      </c>
      <c r="AU4" s="11">
        <f ca="1">D16</f>
        <v>9.7724335122006956E-3</v>
      </c>
      <c r="AV4" s="11">
        <f ca="1">E16</f>
        <v>1.0741536679673258E-2</v>
      </c>
      <c r="AW4" s="11">
        <f ca="1">F16</f>
        <v>1.1538461538461497E-2</v>
      </c>
    </row>
    <row r="5" spans="1:49" ht="18.75" customHeight="1" x14ac:dyDescent="0.45">
      <c r="A5" s="20" t="s">
        <v>22</v>
      </c>
      <c r="B5" s="20" t="s">
        <v>973</v>
      </c>
      <c r="C5" s="20" t="s">
        <v>19</v>
      </c>
      <c r="D5" s="21">
        <v>4276.13</v>
      </c>
      <c r="E5" s="21">
        <f t="shared" si="0"/>
        <v>4736.33</v>
      </c>
      <c r="F5" s="21">
        <v>5196.53</v>
      </c>
      <c r="G5" s="21" t="str">
        <f t="shared" si="1"/>
        <v/>
      </c>
      <c r="H5" s="22">
        <f t="shared" si="2"/>
        <v>0.21524135140886735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974</v>
      </c>
      <c r="C6" s="20" t="s">
        <v>19</v>
      </c>
      <c r="D6" s="21">
        <v>4445.8999999999996</v>
      </c>
      <c r="E6" s="21">
        <f t="shared" si="0"/>
        <v>4936.7150000000001</v>
      </c>
      <c r="F6" s="21">
        <v>5427.53</v>
      </c>
      <c r="G6" s="21" t="str">
        <f t="shared" si="1"/>
        <v/>
      </c>
      <c r="H6" s="22">
        <f t="shared" si="2"/>
        <v>0.2207944398209587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975</v>
      </c>
      <c r="C7" s="20" t="s">
        <v>19</v>
      </c>
      <c r="D7" s="21">
        <v>3671.35</v>
      </c>
      <c r="E7" s="21">
        <f t="shared" si="0"/>
        <v>4066.95</v>
      </c>
      <c r="F7" s="21">
        <v>4462.55</v>
      </c>
      <c r="G7" s="21" t="str">
        <f t="shared" si="1"/>
        <v/>
      </c>
      <c r="H7" s="22">
        <f t="shared" si="2"/>
        <v>0.21550655753333259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976</v>
      </c>
      <c r="C8" s="20" t="s">
        <v>19</v>
      </c>
      <c r="D8" s="21">
        <v>4319.47</v>
      </c>
      <c r="E8" s="21">
        <f t="shared" si="0"/>
        <v>4784.8700000000008</v>
      </c>
      <c r="F8" s="21">
        <v>5250.27</v>
      </c>
      <c r="G8" s="21" t="str">
        <f t="shared" si="1"/>
        <v/>
      </c>
      <c r="H8" s="22">
        <f t="shared" si="2"/>
        <v>0.21548940031994679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977</v>
      </c>
      <c r="C9" s="20" t="s">
        <v>19</v>
      </c>
      <c r="D9" s="21">
        <v>2890.84</v>
      </c>
      <c r="E9" s="21">
        <f t="shared" si="0"/>
        <v>3209.98</v>
      </c>
      <c r="F9" s="21">
        <v>3529.12</v>
      </c>
      <c r="G9" s="21" t="str">
        <f t="shared" si="1"/>
        <v/>
      </c>
      <c r="H9" s="22">
        <f t="shared" si="2"/>
        <v>0.22079395608196917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978</v>
      </c>
      <c r="C10" s="20" t="s">
        <v>19</v>
      </c>
      <c r="D10" s="21">
        <v>5121.03</v>
      </c>
      <c r="E10" s="21">
        <f t="shared" si="0"/>
        <v>5672.835</v>
      </c>
      <c r="F10" s="21">
        <v>6224.64</v>
      </c>
      <c r="G10" s="21" t="str">
        <f t="shared" si="1"/>
        <v/>
      </c>
      <c r="H10" s="22">
        <f t="shared" si="2"/>
        <v>0.2155054744846252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719</v>
      </c>
      <c r="C11" s="20" t="s">
        <v>19</v>
      </c>
      <c r="D11" s="21">
        <v>4571</v>
      </c>
      <c r="E11" s="21">
        <f t="shared" si="0"/>
        <v>5371</v>
      </c>
      <c r="F11" s="21">
        <v>6171</v>
      </c>
      <c r="G11" s="21" t="str">
        <f t="shared" si="1"/>
        <v/>
      </c>
      <c r="H11" s="22">
        <f t="shared" si="2"/>
        <v>0.35003281557646027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4382.6849999999995</v>
      </c>
      <c r="E14" s="32">
        <f ca="1">MEDIAN(INDIRECT("E4"):E12)</f>
        <v>4860.7925000000005</v>
      </c>
      <c r="F14" s="32">
        <f ca="1">MEDIAN(INDIRECT("F4"):F12)</f>
        <v>5338.9</v>
      </c>
      <c r="G14" s="33"/>
      <c r="H14" s="34">
        <f ca="1">MEDIAN(INDIRECT("H4"):H12)</f>
        <v>0.2155060160089789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4261.4812499999998</v>
      </c>
      <c r="E15" s="33">
        <f ca="1">AVERAGE(INDIRECT("E4"):E12)</f>
        <v>4761.4181250000001</v>
      </c>
      <c r="F15" s="33">
        <f ca="1">AVERAGE(INDIRECT("F4"):F12)</f>
        <v>5261.3549999999996</v>
      </c>
      <c r="G15" s="33"/>
      <c r="H15" s="34">
        <f ca="1">AVERAGE(INDIRECT("H4"):H12)</f>
        <v>0.23359507192319753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9.7724335122006956E-3</v>
      </c>
      <c r="E16" s="34">
        <f ca="1">IFERROR(INDIRECT(ADDRESS(ROW()-2,COLUMN()))/E3-1,"")</f>
        <v>1.0741536679673258E-2</v>
      </c>
      <c r="F16" s="34">
        <f ca="1">IFERROR(INDIRECT(ADDRESS(ROW()-2,COLUMN()))/F3-1,"")</f>
        <v>1.1538461538461497E-2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Tax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979</v>
      </c>
      <c r="C3" s="12" t="s">
        <v>19</v>
      </c>
      <c r="D3" s="13">
        <v>3184.13</v>
      </c>
      <c r="E3" s="13">
        <f t="shared" ref="E3:E11" si="0">IF(OR(B3 = "No Comparable Class", B3 = "Data Not Available", B3 = "Not Surveyed"),"",MEDIAN(D3,F3))</f>
        <v>3523</v>
      </c>
      <c r="F3" s="13">
        <v>3861.87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0.21284934974388592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980</v>
      </c>
      <c r="C4" s="20" t="s">
        <v>19</v>
      </c>
      <c r="D4" s="21">
        <v>3175.47</v>
      </c>
      <c r="E4" s="21">
        <f t="shared" si="0"/>
        <v>3517.8</v>
      </c>
      <c r="F4" s="21">
        <v>3860.13</v>
      </c>
      <c r="G4" s="21" t="str">
        <f t="shared" si="1"/>
        <v/>
      </c>
      <c r="H4" s="22">
        <f t="shared" si="2"/>
        <v>0.21560902795491699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Tax Technician II</v>
      </c>
      <c r="AN4" s="5">
        <f ca="1">E13</f>
        <v>8</v>
      </c>
      <c r="AO4" s="53">
        <f>D3</f>
        <v>3184.13</v>
      </c>
      <c r="AP4" s="53">
        <f>E3</f>
        <v>3523</v>
      </c>
      <c r="AQ4" s="53">
        <f>F3</f>
        <v>3861.87</v>
      </c>
      <c r="AR4" s="53">
        <f ca="1">D14</f>
        <v>3667.55</v>
      </c>
      <c r="AS4" s="53">
        <f ca="1">E14</f>
        <v>4062.855</v>
      </c>
      <c r="AT4" s="53">
        <f ca="1">F14</f>
        <v>4465.2350000000006</v>
      </c>
      <c r="AU4" s="11">
        <f ca="1">D16</f>
        <v>0.151821690697302</v>
      </c>
      <c r="AV4" s="11">
        <f ca="1">E16</f>
        <v>0.15323729775759287</v>
      </c>
      <c r="AW4" s="11">
        <f ca="1">F16</f>
        <v>0.15623648646899069</v>
      </c>
    </row>
    <row r="5" spans="1:49" ht="18.75" customHeight="1" x14ac:dyDescent="0.45">
      <c r="A5" s="20" t="s">
        <v>22</v>
      </c>
      <c r="B5" s="20" t="s">
        <v>981</v>
      </c>
      <c r="C5" s="20" t="s">
        <v>19</v>
      </c>
      <c r="D5" s="21">
        <v>3681.6</v>
      </c>
      <c r="E5" s="21">
        <f t="shared" si="0"/>
        <v>4078.5349999999999</v>
      </c>
      <c r="F5" s="21">
        <v>4475.47</v>
      </c>
      <c r="G5" s="21" t="str">
        <f t="shared" si="1"/>
        <v/>
      </c>
      <c r="H5" s="22">
        <f t="shared" si="2"/>
        <v>0.21563179052585846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61</v>
      </c>
      <c r="C6" s="20" t="s">
        <v>19</v>
      </c>
      <c r="D6" s="21">
        <v>4158.32</v>
      </c>
      <c r="E6" s="21">
        <f t="shared" si="0"/>
        <v>4617.3899999999994</v>
      </c>
      <c r="F6" s="21">
        <v>5076.46</v>
      </c>
      <c r="G6" s="21" t="str">
        <f t="shared" si="1"/>
        <v/>
      </c>
      <c r="H6" s="22">
        <f t="shared" si="2"/>
        <v>0.22079589834356184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982</v>
      </c>
      <c r="C7" s="20" t="s">
        <v>19</v>
      </c>
      <c r="D7" s="21">
        <v>3653.5</v>
      </c>
      <c r="E7" s="21">
        <f t="shared" si="0"/>
        <v>4047.1750000000002</v>
      </c>
      <c r="F7" s="21">
        <v>4440.8500000000004</v>
      </c>
      <c r="G7" s="21" t="str">
        <f t="shared" si="1"/>
        <v/>
      </c>
      <c r="H7" s="22">
        <f t="shared" si="2"/>
        <v>0.21550567948542509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983</v>
      </c>
      <c r="C8" s="20" t="s">
        <v>19</v>
      </c>
      <c r="D8" s="21">
        <v>3808.13</v>
      </c>
      <c r="E8" s="21">
        <f t="shared" si="0"/>
        <v>4218.0650000000005</v>
      </c>
      <c r="F8" s="21">
        <v>4628</v>
      </c>
      <c r="G8" s="21" t="str">
        <f t="shared" si="1"/>
        <v/>
      </c>
      <c r="H8" s="22">
        <f t="shared" si="2"/>
        <v>0.21529464592857916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984</v>
      </c>
      <c r="C9" s="20" t="s">
        <v>19</v>
      </c>
      <c r="D9" s="21">
        <v>3340.71</v>
      </c>
      <c r="E9" s="21">
        <f t="shared" si="0"/>
        <v>3709.52</v>
      </c>
      <c r="F9" s="21">
        <v>4078.33</v>
      </c>
      <c r="G9" s="21" t="str">
        <f t="shared" si="1"/>
        <v/>
      </c>
      <c r="H9" s="22">
        <f t="shared" si="2"/>
        <v>0.22079737540822153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61</v>
      </c>
      <c r="C10" s="20" t="s">
        <v>19</v>
      </c>
      <c r="D10" s="21">
        <v>4133.05</v>
      </c>
      <c r="E10" s="21">
        <f t="shared" si="0"/>
        <v>4578.3999999999996</v>
      </c>
      <c r="F10" s="21">
        <v>5023.75</v>
      </c>
      <c r="G10" s="21" t="str">
        <f t="shared" si="1"/>
        <v/>
      </c>
      <c r="H10" s="22">
        <f t="shared" si="2"/>
        <v>0.21550670812112105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61</v>
      </c>
      <c r="C11" s="20" t="s">
        <v>19</v>
      </c>
      <c r="D11" s="21">
        <v>3300</v>
      </c>
      <c r="E11" s="21">
        <f t="shared" si="0"/>
        <v>3877.5</v>
      </c>
      <c r="F11" s="21">
        <v>4455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3667.55</v>
      </c>
      <c r="E14" s="32">
        <f ca="1">MEDIAN(INDIRECT("E4"):E12)</f>
        <v>4062.855</v>
      </c>
      <c r="F14" s="32">
        <f ca="1">MEDIAN(INDIRECT("F4"):F12)</f>
        <v>4465.2350000000006</v>
      </c>
      <c r="G14" s="33"/>
      <c r="H14" s="34">
        <f ca="1">MEDIAN(INDIRECT("H4"):H12)</f>
        <v>0.21562040924038772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3656.3474999999999</v>
      </c>
      <c r="E15" s="33">
        <f ca="1">AVERAGE(INDIRECT("E4"):E12)</f>
        <v>4080.5481249999993</v>
      </c>
      <c r="F15" s="33">
        <f ca="1">AVERAGE(INDIRECT("F4"):F12)</f>
        <v>4504.7487500000007</v>
      </c>
      <c r="G15" s="33"/>
      <c r="H15" s="34">
        <f ca="1">AVERAGE(INDIRECT("H4"):H12)</f>
        <v>0.23364264072096053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0.151821690697302</v>
      </c>
      <c r="E16" s="34">
        <f ca="1">IFERROR(INDIRECT(ADDRESS(ROW()-2,COLUMN()))/E3-1,"")</f>
        <v>0.15323729775759287</v>
      </c>
      <c r="F16" s="34">
        <f ca="1">IFERROR(INDIRECT(ADDRESS(ROW()-2,COLUMN()))/F3-1,"")</f>
        <v>0.15623648646899069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0.14830346122802762</v>
      </c>
      <c r="E17" s="34">
        <f ca="1">IF(E3&gt;=INDIRECT(ADDRESS(ROW()-2,COLUMN())),"At Market",INDIRECT(ADDRESS(ROW()-2,COLUMN()))/E3-1)</f>
        <v>0.15825947346011904</v>
      </c>
      <c r="F17" s="34">
        <f ca="1">IF(F3&gt;=INDIRECT(ADDRESS(ROW()-2,COLUMN())),"At Market",INDIRECT(ADDRESS(ROW()-2,COLUMN()))/F3-1)</f>
        <v>0.16646825242693319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Technical Training Specialist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985</v>
      </c>
      <c r="C3" s="12" t="s">
        <v>19</v>
      </c>
      <c r="D3" s="13">
        <v>5229.47</v>
      </c>
      <c r="E3" s="13">
        <f t="shared" ref="E3:E11" si="0">IF(OR(B3 = "No Comparable Class", B3 = "Data Not Available", B3 = "Not Surveyed"),"",MEDIAN(D3,F3))</f>
        <v>5791.9349999999995</v>
      </c>
      <c r="F3" s="13">
        <v>6354.4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0.21511357747534632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Technical Training Specialist</v>
      </c>
      <c r="AN4" s="5">
        <f ca="1">E13</f>
        <v>3</v>
      </c>
      <c r="AO4" s="53">
        <f>D3</f>
        <v>5229.47</v>
      </c>
      <c r="AP4" s="53">
        <f>E3</f>
        <v>5791.9349999999995</v>
      </c>
      <c r="AQ4" s="53">
        <f>F3</f>
        <v>6354.4</v>
      </c>
      <c r="AR4" s="53">
        <f ca="1">D14</f>
        <v>4961.5</v>
      </c>
      <c r="AS4" s="53">
        <f ca="1">E14</f>
        <v>5509.2350000000006</v>
      </c>
      <c r="AT4" s="53">
        <f ca="1">F14</f>
        <v>6056.97</v>
      </c>
      <c r="AU4" s="11">
        <f ca="1">D16</f>
        <v>-5.1242286503221268E-2</v>
      </c>
      <c r="AV4" s="11">
        <f ca="1">E16</f>
        <v>-4.8809249413192424E-2</v>
      </c>
      <c r="AW4" s="11">
        <f ca="1">F16</f>
        <v>-4.6806936925594789E-2</v>
      </c>
    </row>
    <row r="5" spans="1:49" ht="18.75" customHeight="1" x14ac:dyDescent="0.45">
      <c r="A5" s="20" t="s">
        <v>22</v>
      </c>
      <c r="B5" s="20" t="s">
        <v>986</v>
      </c>
      <c r="C5" s="20" t="s">
        <v>19</v>
      </c>
      <c r="D5" s="21">
        <v>7143.07</v>
      </c>
      <c r="E5" s="21">
        <f t="shared" si="0"/>
        <v>7913.5349999999999</v>
      </c>
      <c r="F5" s="21">
        <v>8684</v>
      </c>
      <c r="G5" s="21" t="str">
        <f t="shared" si="1"/>
        <v/>
      </c>
      <c r="H5" s="22">
        <f t="shared" si="2"/>
        <v>0.21572377143161137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836</v>
      </c>
      <c r="C6" s="20" t="s">
        <v>19</v>
      </c>
      <c r="D6" s="21">
        <v>4961.5</v>
      </c>
      <c r="E6" s="21">
        <f t="shared" si="0"/>
        <v>5509.2350000000006</v>
      </c>
      <c r="F6" s="21">
        <v>6056.97</v>
      </c>
      <c r="G6" s="21" t="str">
        <f t="shared" si="1"/>
        <v/>
      </c>
      <c r="H6" s="22">
        <f t="shared" si="2"/>
        <v>0.22079411468305965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987</v>
      </c>
      <c r="C11" s="20" t="s">
        <v>19</v>
      </c>
      <c r="D11" s="21">
        <v>4437</v>
      </c>
      <c r="E11" s="21">
        <f t="shared" si="0"/>
        <v>5213.5</v>
      </c>
      <c r="F11" s="21">
        <v>5990</v>
      </c>
      <c r="G11" s="21" t="str">
        <f t="shared" si="1"/>
        <v/>
      </c>
      <c r="H11" s="22">
        <f t="shared" si="2"/>
        <v>0.35001126887536627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3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4961.5</v>
      </c>
      <c r="E14" s="32">
        <f ca="1">MEDIAN(INDIRECT("E4"):E12)</f>
        <v>5509.2350000000006</v>
      </c>
      <c r="F14" s="32">
        <f ca="1">MEDIAN(INDIRECT("F4"):F12)</f>
        <v>6056.97</v>
      </c>
      <c r="G14" s="33"/>
      <c r="H14" s="34">
        <f ca="1">MEDIAN(INDIRECT("H4"):H12)</f>
        <v>0.22079411468305965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5513.8566666666666</v>
      </c>
      <c r="E15" s="33">
        <f ca="1">AVERAGE(INDIRECT("E4"):E12)</f>
        <v>6212.09</v>
      </c>
      <c r="F15" s="33">
        <f ca="1">AVERAGE(INDIRECT("F4"):F12)</f>
        <v>6910.3233333333337</v>
      </c>
      <c r="G15" s="33"/>
      <c r="H15" s="34">
        <f ca="1">AVERAGE(INDIRECT("H4"):H12)</f>
        <v>0.26217638499667911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-5.1242286503221268E-2</v>
      </c>
      <c r="E16" s="34">
        <f ca="1">IFERROR(INDIRECT(ADDRESS(ROW()-2,COLUMN()))/E3-1,"")</f>
        <v>-4.8809249413192424E-2</v>
      </c>
      <c r="F16" s="34">
        <f ca="1">IFERROR(INDIRECT(ADDRESS(ROW()-2,COLUMN()))/F3-1,"")</f>
        <v>-4.6806936925594789E-2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5.4381546632195299E-2</v>
      </c>
      <c r="E17" s="34">
        <f ca="1">IF(E3&gt;=INDIRECT(ADDRESS(ROW()-2,COLUMN())),"At Market",INDIRECT(ADDRESS(ROW()-2,COLUMN()))/E3-1)</f>
        <v>7.2541387291121362E-2</v>
      </c>
      <c r="F17" s="34">
        <f ca="1">IF(F3&gt;=INDIRECT(ADDRESS(ROW()-2,COLUMN())),"At Market",INDIRECT(ADDRESS(ROW()-2,COLUMN()))/F3-1)</f>
        <v>8.7486361156574155E-2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9" workbookViewId="0"/>
  </sheetViews>
  <sheetFormatPr defaultColWidth="9.1796875" defaultRowHeight="13" x14ac:dyDescent="0.3"/>
  <cols>
    <col min="1" max="1" width="51" style="5" bestFit="1" customWidth="1"/>
    <col min="2" max="2" width="54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Transportation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988</v>
      </c>
      <c r="C3" s="12" t="s">
        <v>19</v>
      </c>
      <c r="D3" s="13">
        <v>2658.93</v>
      </c>
      <c r="E3" s="13">
        <f t="shared" ref="E3:E11" si="0">IF(OR(B3 = "No Comparable Class", B3 = "Data Not Available", B3 = "Not Surveyed"),"",MEDIAN(D3,F3))</f>
        <v>2944.93</v>
      </c>
      <c r="F3" s="13">
        <v>3230.93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0.21512412887890986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988</v>
      </c>
      <c r="C4" s="20" t="s">
        <v>19</v>
      </c>
      <c r="D4" s="21">
        <v>2835.73</v>
      </c>
      <c r="E4" s="21">
        <f t="shared" si="0"/>
        <v>3141.665</v>
      </c>
      <c r="F4" s="21">
        <v>3447.6</v>
      </c>
      <c r="G4" s="21" t="str">
        <f t="shared" si="1"/>
        <v/>
      </c>
      <c r="H4" s="22">
        <f t="shared" si="2"/>
        <v>0.21577160025813447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Transportation Officer</v>
      </c>
      <c r="AN4" s="5">
        <f ca="1">E13</f>
        <v>4</v>
      </c>
      <c r="AO4" s="53">
        <f>D3</f>
        <v>2658.93</v>
      </c>
      <c r="AP4" s="53">
        <f>E3</f>
        <v>2944.93</v>
      </c>
      <c r="AQ4" s="53">
        <f>F3</f>
        <v>3230.93</v>
      </c>
      <c r="AR4" s="53">
        <f ca="1">D14</f>
        <v>2877.77</v>
      </c>
      <c r="AS4" s="53">
        <f ca="1">E14</f>
        <v>3191.91</v>
      </c>
      <c r="AT4" s="53">
        <f ca="1">F14</f>
        <v>3506.05</v>
      </c>
      <c r="AU4" s="11">
        <f ca="1">D16</f>
        <v>8.2303783852903267E-2</v>
      </c>
      <c r="AV4" s="11">
        <f ca="1">E16</f>
        <v>8.3866169993853878E-2</v>
      </c>
      <c r="AW4" s="11">
        <f ca="1">F16</f>
        <v>8.5151953152807547E-2</v>
      </c>
    </row>
    <row r="5" spans="1:49" ht="18.75" customHeight="1" x14ac:dyDescent="0.45">
      <c r="A5" s="20" t="s">
        <v>22</v>
      </c>
      <c r="B5" s="20" t="s">
        <v>989</v>
      </c>
      <c r="C5" s="20" t="s">
        <v>19</v>
      </c>
      <c r="D5" s="21">
        <v>2426.67</v>
      </c>
      <c r="E5" s="21">
        <f t="shared" si="0"/>
        <v>2688.4</v>
      </c>
      <c r="F5" s="21">
        <v>2950.13</v>
      </c>
      <c r="G5" s="21" t="str">
        <f t="shared" si="1"/>
        <v/>
      </c>
      <c r="H5" s="22">
        <f t="shared" si="2"/>
        <v>0.21571124215488724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990</v>
      </c>
      <c r="C7" s="20" t="s">
        <v>19</v>
      </c>
      <c r="D7" s="21">
        <v>3267.79</v>
      </c>
      <c r="E7" s="21">
        <f t="shared" si="0"/>
        <v>3619.9049999999997</v>
      </c>
      <c r="F7" s="21">
        <v>3972.02</v>
      </c>
      <c r="G7" s="21" t="str">
        <f t="shared" si="1"/>
        <v/>
      </c>
      <c r="H7" s="22">
        <f t="shared" si="2"/>
        <v>0.21550650439593722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988</v>
      </c>
      <c r="C9" s="20" t="s">
        <v>19</v>
      </c>
      <c r="D9" s="21">
        <v>2919.81</v>
      </c>
      <c r="E9" s="21">
        <f t="shared" si="0"/>
        <v>3242.1549999999997</v>
      </c>
      <c r="F9" s="21">
        <v>3564.5</v>
      </c>
      <c r="G9" s="21" t="str">
        <f t="shared" si="1"/>
        <v/>
      </c>
      <c r="H9" s="22">
        <f t="shared" si="2"/>
        <v>0.22079861360841968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2877.77</v>
      </c>
      <c r="E14" s="32">
        <f ca="1">MEDIAN(INDIRECT("E4"):E12)</f>
        <v>3191.91</v>
      </c>
      <c r="F14" s="32">
        <f ca="1">MEDIAN(INDIRECT("F4"):F12)</f>
        <v>3506.05</v>
      </c>
      <c r="G14" s="33"/>
      <c r="H14" s="34">
        <f ca="1">MEDIAN(INDIRECT("H4"):H12)</f>
        <v>0.21574142120651085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2862.4999999999995</v>
      </c>
      <c r="E15" s="33">
        <f ca="1">AVERAGE(INDIRECT("E4"):E12)</f>
        <v>3173.03125</v>
      </c>
      <c r="F15" s="33">
        <f ca="1">AVERAGE(INDIRECT("F4"):F12)</f>
        <v>3483.5625</v>
      </c>
      <c r="G15" s="33"/>
      <c r="H15" s="34">
        <f ca="1">AVERAGE(INDIRECT("H4"):H12)</f>
        <v>0.21694699010434465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8.2303783852903267E-2</v>
      </c>
      <c r="E16" s="34">
        <f ca="1">IFERROR(INDIRECT(ADDRESS(ROW()-2,COLUMN()))/E3-1,"")</f>
        <v>8.3866169993853878E-2</v>
      </c>
      <c r="F16" s="34">
        <f ca="1">IFERROR(INDIRECT(ADDRESS(ROW()-2,COLUMN()))/F3-1,"")</f>
        <v>8.5151953152807547E-2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7.6560872230558852E-2</v>
      </c>
      <c r="E17" s="34">
        <f ca="1">IF(E3&gt;=INDIRECT(ADDRESS(ROW()-2,COLUMN())),"At Market",INDIRECT(ADDRESS(ROW()-2,COLUMN()))/E3-1)</f>
        <v>7.7455576193661724E-2</v>
      </c>
      <c r="F17" s="34">
        <f ca="1">IF(F3&gt;=INDIRECT(ADDRESS(ROW()-2,COLUMN())),"At Market",INDIRECT(ADDRESS(ROW()-2,COLUMN()))/F3-1)</f>
        <v>7.8191882832497228E-2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6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Treasurer/Tax Collector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991</v>
      </c>
      <c r="C3" s="12" t="s">
        <v>19</v>
      </c>
      <c r="D3" s="13">
        <v>12285.87</v>
      </c>
      <c r="E3" s="13">
        <f t="shared" ref="E3:E11" si="0">IF(OR(B3 = "No Comparable Class", B3 = "Data Not Available", B3 = "Not Surveyed"),"",MEDIAN(D3,F3))</f>
        <v>12285.87</v>
      </c>
      <c r="F3" s="13">
        <v>12285.87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991</v>
      </c>
      <c r="C4" s="20" t="s">
        <v>19</v>
      </c>
      <c r="D4" s="21">
        <v>9004.67</v>
      </c>
      <c r="E4" s="21">
        <f t="shared" si="0"/>
        <v>9004.67</v>
      </c>
      <c r="F4" s="21">
        <v>9004.67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Treasurer/Tax Collector</v>
      </c>
      <c r="AN4" s="5">
        <f ca="1">E13</f>
        <v>7</v>
      </c>
      <c r="AO4" s="53">
        <f>D3</f>
        <v>12285.87</v>
      </c>
      <c r="AP4" s="53">
        <f>E3</f>
        <v>12285.87</v>
      </c>
      <c r="AQ4" s="53">
        <f>F3</f>
        <v>12285.87</v>
      </c>
      <c r="AR4" s="53">
        <f ca="1">D14</f>
        <v>14086.91</v>
      </c>
      <c r="AS4" s="53">
        <f ca="1">E14</f>
        <v>14086.91</v>
      </c>
      <c r="AT4" s="53">
        <f ca="1">F14</f>
        <v>14551.33</v>
      </c>
      <c r="AU4" s="11">
        <f ca="1">D16</f>
        <v>0.14659442107070952</v>
      </c>
      <c r="AV4" s="11">
        <f ca="1">E16</f>
        <v>0.14659442107070952</v>
      </c>
      <c r="AW4" s="11">
        <f ca="1">F16</f>
        <v>0.18439556987010275</v>
      </c>
    </row>
    <row r="5" spans="1:49" ht="18.75" customHeight="1" x14ac:dyDescent="0.45">
      <c r="A5" s="20" t="s">
        <v>22</v>
      </c>
      <c r="B5" s="20" t="s">
        <v>991</v>
      </c>
      <c r="C5" s="20" t="s">
        <v>19</v>
      </c>
      <c r="D5" s="21">
        <v>14551.33</v>
      </c>
      <c r="E5" s="21">
        <f t="shared" si="0"/>
        <v>14551.33</v>
      </c>
      <c r="F5" s="21">
        <v>14551.33</v>
      </c>
      <c r="G5" s="21" t="str">
        <f t="shared" si="1"/>
        <v/>
      </c>
      <c r="H5" s="22">
        <f t="shared" si="2"/>
        <v>0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991</v>
      </c>
      <c r="C6" s="20" t="s">
        <v>19</v>
      </c>
      <c r="D6" s="21">
        <v>14086.91</v>
      </c>
      <c r="E6" s="21">
        <f t="shared" si="0"/>
        <v>14086.91</v>
      </c>
      <c r="F6" s="21">
        <v>14086.91</v>
      </c>
      <c r="G6" s="21" t="str">
        <f t="shared" si="1"/>
        <v/>
      </c>
      <c r="H6" s="22">
        <f t="shared" si="2"/>
        <v>0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992</v>
      </c>
      <c r="C7" s="20" t="s">
        <v>19</v>
      </c>
      <c r="D7" s="21">
        <v>14678.02</v>
      </c>
      <c r="E7" s="21">
        <f t="shared" si="0"/>
        <v>14678.02</v>
      </c>
      <c r="F7" s="21">
        <v>14678.02</v>
      </c>
      <c r="G7" s="21" t="str">
        <f t="shared" si="1"/>
        <v/>
      </c>
      <c r="H7" s="22">
        <f t="shared" si="2"/>
        <v>0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992</v>
      </c>
      <c r="C8" s="20" t="s">
        <v>19</v>
      </c>
      <c r="D8" s="21">
        <v>15317.47</v>
      </c>
      <c r="E8" s="21">
        <f t="shared" si="0"/>
        <v>15317.47</v>
      </c>
      <c r="F8" s="21">
        <v>15317.47</v>
      </c>
      <c r="G8" s="21" t="str">
        <f t="shared" si="1"/>
        <v/>
      </c>
      <c r="H8" s="22">
        <f t="shared" si="2"/>
        <v>0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991</v>
      </c>
      <c r="C9" s="20" t="s">
        <v>19</v>
      </c>
      <c r="D9" s="21">
        <v>12460.07</v>
      </c>
      <c r="E9" s="21">
        <f t="shared" si="0"/>
        <v>12460.07</v>
      </c>
      <c r="F9" s="21">
        <v>12460.07</v>
      </c>
      <c r="G9" s="21" t="str">
        <f t="shared" si="1"/>
        <v/>
      </c>
      <c r="H9" s="22">
        <f t="shared" si="2"/>
        <v>0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992</v>
      </c>
      <c r="C11" s="20" t="s">
        <v>19</v>
      </c>
      <c r="D11" s="21">
        <v>9165</v>
      </c>
      <c r="E11" s="21">
        <f t="shared" si="0"/>
        <v>11869</v>
      </c>
      <c r="F11" s="21">
        <v>14573</v>
      </c>
      <c r="G11" s="21" t="str">
        <f t="shared" si="1"/>
        <v/>
      </c>
      <c r="H11" s="22">
        <f t="shared" si="2"/>
        <v>0.59007092198581557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14086.91</v>
      </c>
      <c r="E14" s="32">
        <f ca="1">MEDIAN(INDIRECT("E4"):E12)</f>
        <v>14086.91</v>
      </c>
      <c r="F14" s="32">
        <f ca="1">MEDIAN(INDIRECT("F4"):F12)</f>
        <v>14551.33</v>
      </c>
      <c r="G14" s="33"/>
      <c r="H14" s="34">
        <f ca="1">MEDIAN(INDIRECT("H4"):H12)</f>
        <v>0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12751.924285714285</v>
      </c>
      <c r="E15" s="33">
        <f ca="1">AVERAGE(INDIRECT("E4"):E12)</f>
        <v>13138.210000000001</v>
      </c>
      <c r="F15" s="33">
        <f ca="1">AVERAGE(INDIRECT("F4"):F12)</f>
        <v>13524.495714285715</v>
      </c>
      <c r="G15" s="33"/>
      <c r="H15" s="34">
        <f ca="1">AVERAGE(INDIRECT("H4"):H12)</f>
        <v>8.4295845997973656E-2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0.14659442107070952</v>
      </c>
      <c r="E16" s="34">
        <f ca="1">IFERROR(INDIRECT(ADDRESS(ROW()-2,COLUMN()))/E3-1,"")</f>
        <v>0.14659442107070952</v>
      </c>
      <c r="F16" s="34">
        <f ca="1">IFERROR(INDIRECT(ADDRESS(ROW()-2,COLUMN()))/F3-1,"")</f>
        <v>0.18439556987010275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3.7934170369235964E-2</v>
      </c>
      <c r="E17" s="34">
        <f ca="1">IF(E3&gt;=INDIRECT(ADDRESS(ROW()-2,COLUMN())),"At Market",INDIRECT(ADDRESS(ROW()-2,COLUMN()))/E3-1)</f>
        <v>6.9375632332101755E-2</v>
      </c>
      <c r="F17" s="34">
        <f ca="1">IF(F3&gt;=INDIRECT(ADDRESS(ROW()-2,COLUMN())),"At Market",INDIRECT(ADDRESS(ROW()-2,COLUMN()))/F3-1)</f>
        <v>0.10081709429496755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Undersheriff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993</v>
      </c>
      <c r="C3" s="12" t="s">
        <v>19</v>
      </c>
      <c r="D3" s="13">
        <v>9864.4</v>
      </c>
      <c r="E3" s="13">
        <f t="shared" ref="E3:E11" si="0">IF(OR(B3 = "No Comparable Class", B3 = "Data Not Available", B3 = "Not Surveyed"),"",MEDIAN(D3,F3))</f>
        <v>10926.934999999999</v>
      </c>
      <c r="F3" s="13">
        <v>11989.47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0.21542820647986693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993</v>
      </c>
      <c r="C4" s="20" t="s">
        <v>19</v>
      </c>
      <c r="D4" s="21">
        <v>12826.67</v>
      </c>
      <c r="E4" s="21">
        <f t="shared" si="0"/>
        <v>12826.67</v>
      </c>
      <c r="F4" s="21">
        <v>12826.67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Undersheriff</v>
      </c>
      <c r="AN4" s="5">
        <f ca="1">E13</f>
        <v>8</v>
      </c>
      <c r="AO4" s="53">
        <f>D3</f>
        <v>9864.4</v>
      </c>
      <c r="AP4" s="53">
        <f>E3</f>
        <v>10926.934999999999</v>
      </c>
      <c r="AQ4" s="53">
        <f>F3</f>
        <v>11989.47</v>
      </c>
      <c r="AR4" s="53">
        <f ca="1">D14</f>
        <v>12311.900000000001</v>
      </c>
      <c r="AS4" s="53">
        <f ca="1">E14</f>
        <v>13619.895</v>
      </c>
      <c r="AT4" s="53">
        <f ca="1">F14</f>
        <v>14998.355</v>
      </c>
      <c r="AU4" s="11">
        <f ca="1">D16</f>
        <v>0.24811443169376779</v>
      </c>
      <c r="AV4" s="11">
        <f ca="1">E16</f>
        <v>0.24645154382267309</v>
      </c>
      <c r="AW4" s="11">
        <f ca="1">F16</f>
        <v>0.25096063462354889</v>
      </c>
    </row>
    <row r="5" spans="1:49" ht="18.75" customHeight="1" x14ac:dyDescent="0.45">
      <c r="A5" s="20" t="s">
        <v>22</v>
      </c>
      <c r="B5" s="20" t="s">
        <v>993</v>
      </c>
      <c r="C5" s="20" t="s">
        <v>19</v>
      </c>
      <c r="D5" s="21">
        <v>14074.67</v>
      </c>
      <c r="E5" s="21">
        <f t="shared" si="0"/>
        <v>15591.334999999999</v>
      </c>
      <c r="F5" s="21">
        <v>17108</v>
      </c>
      <c r="G5" s="21" t="str">
        <f t="shared" si="1"/>
        <v/>
      </c>
      <c r="H5" s="22">
        <f t="shared" si="2"/>
        <v>0.21551695350583699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993</v>
      </c>
      <c r="C6" s="20" t="s">
        <v>19</v>
      </c>
      <c r="D6" s="21">
        <v>12543.68</v>
      </c>
      <c r="E6" s="21">
        <f t="shared" si="0"/>
        <v>13928.465</v>
      </c>
      <c r="F6" s="21">
        <v>15313.25</v>
      </c>
      <c r="G6" s="21" t="str">
        <f t="shared" si="1"/>
        <v/>
      </c>
      <c r="H6" s="22">
        <f t="shared" si="2"/>
        <v>0.22079405724635826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993</v>
      </c>
      <c r="C7" s="20" t="s">
        <v>19</v>
      </c>
      <c r="D7" s="21">
        <v>12080.12</v>
      </c>
      <c r="E7" s="21">
        <f t="shared" si="0"/>
        <v>13381.79</v>
      </c>
      <c r="F7" s="21">
        <v>14683.46</v>
      </c>
      <c r="G7" s="21" t="str">
        <f t="shared" si="1"/>
        <v/>
      </c>
      <c r="H7" s="22">
        <f t="shared" si="2"/>
        <v>0.21550613735625124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993</v>
      </c>
      <c r="C8" s="20" t="s">
        <v>19</v>
      </c>
      <c r="D8" s="21">
        <v>11232</v>
      </c>
      <c r="E8" s="21">
        <f t="shared" si="0"/>
        <v>13858</v>
      </c>
      <c r="F8" s="21">
        <v>16484</v>
      </c>
      <c r="G8" s="21" t="str">
        <f t="shared" si="1"/>
        <v/>
      </c>
      <c r="H8" s="22">
        <f t="shared" si="2"/>
        <v>0.46759259259259256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993</v>
      </c>
      <c r="C9" s="20" t="s">
        <v>19</v>
      </c>
      <c r="D9" s="21">
        <v>9617.11</v>
      </c>
      <c r="E9" s="21">
        <f t="shared" si="0"/>
        <v>10678.810000000001</v>
      </c>
      <c r="F9" s="21">
        <v>11740.51</v>
      </c>
      <c r="G9" s="21" t="str">
        <f t="shared" si="1"/>
        <v/>
      </c>
      <c r="H9" s="22">
        <f t="shared" si="2"/>
        <v>0.22079398072809808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994</v>
      </c>
      <c r="C10" s="20" t="s">
        <v>19</v>
      </c>
      <c r="D10" s="21">
        <v>13715.48</v>
      </c>
      <c r="E10" s="21">
        <f t="shared" si="0"/>
        <v>15193.375</v>
      </c>
      <c r="F10" s="21">
        <v>16671.27</v>
      </c>
      <c r="G10" s="21" t="str">
        <f t="shared" si="1"/>
        <v/>
      </c>
      <c r="H10" s="22">
        <f t="shared" si="2"/>
        <v>0.21550758704762796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993</v>
      </c>
      <c r="C11" s="20" t="s">
        <v>19</v>
      </c>
      <c r="D11" s="21">
        <v>10555</v>
      </c>
      <c r="E11" s="21">
        <f t="shared" si="0"/>
        <v>12402.5</v>
      </c>
      <c r="F11" s="21">
        <v>14250</v>
      </c>
      <c r="G11" s="21" t="str">
        <f t="shared" si="1"/>
        <v/>
      </c>
      <c r="H11" s="22">
        <f t="shared" si="2"/>
        <v>0.35007105637138802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12311.900000000001</v>
      </c>
      <c r="E14" s="32">
        <f ca="1">MEDIAN(INDIRECT("E4"):E12)</f>
        <v>13619.895</v>
      </c>
      <c r="F14" s="32">
        <f ca="1">MEDIAN(INDIRECT("F4"):F12)</f>
        <v>14998.355</v>
      </c>
      <c r="G14" s="33"/>
      <c r="H14" s="34">
        <f ca="1">MEDIAN(INDIRECT("H4"):H12)</f>
        <v>0.21815546711696754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12080.591249999999</v>
      </c>
      <c r="E15" s="33">
        <f ca="1">AVERAGE(INDIRECT("E4"):E12)</f>
        <v>13482.618125000001</v>
      </c>
      <c r="F15" s="33">
        <f ca="1">AVERAGE(INDIRECT("F4"):F12)</f>
        <v>14884.645</v>
      </c>
      <c r="G15" s="33"/>
      <c r="H15" s="34">
        <f ca="1">AVERAGE(INDIRECT("H4"):H12)</f>
        <v>0.23822279560601914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0.24811443169376779</v>
      </c>
      <c r="E16" s="34">
        <f ca="1">IFERROR(INDIRECT(ADDRESS(ROW()-2,COLUMN()))/E3-1,"")</f>
        <v>0.24645154382267309</v>
      </c>
      <c r="F16" s="34">
        <f ca="1">IFERROR(INDIRECT(ADDRESS(ROW()-2,COLUMN()))/F3-1,"")</f>
        <v>0.25096063462354889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0.22466559040590406</v>
      </c>
      <c r="E17" s="34">
        <f ca="1">IF(E3&gt;=INDIRECT(ADDRESS(ROW()-2,COLUMN())),"At Market",INDIRECT(ADDRESS(ROW()-2,COLUMN()))/E3-1)</f>
        <v>0.23388837995284151</v>
      </c>
      <c r="F17" s="34">
        <f ca="1">IF(F3&gt;=INDIRECT(ADDRESS(ROW()-2,COLUMN())),"At Market",INDIRECT(ADDRESS(ROW()-2,COLUMN()))/F3-1)</f>
        <v>0.24147647894360635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10" workbookViewId="0"/>
  </sheetViews>
  <sheetFormatPr defaultColWidth="9.1796875" defaultRowHeight="13" x14ac:dyDescent="0.3"/>
  <cols>
    <col min="1" max="1" width="51" style="5" bestFit="1" customWidth="1"/>
    <col min="2" max="2" width="68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Veteran's Service Representative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995</v>
      </c>
      <c r="C3" s="12" t="s">
        <v>19</v>
      </c>
      <c r="D3" s="13">
        <v>3324.53</v>
      </c>
      <c r="E3" s="13">
        <f t="shared" ref="E3:E11" si="0">IF(OR(B3 = "No Comparable Class", B3 = "Data Not Available", B3 = "Not Surveyed"),"",MEDIAN(D3,F3))</f>
        <v>3681.6000000000004</v>
      </c>
      <c r="F3" s="13">
        <v>4038.67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0.21480931139138471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338</v>
      </c>
      <c r="C4" s="20" t="s">
        <v>19</v>
      </c>
      <c r="D4" s="21">
        <v>6454.93</v>
      </c>
      <c r="E4" s="21">
        <f t="shared" si="0"/>
        <v>6454.93</v>
      </c>
      <c r="F4" s="21">
        <v>6454.93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Veteran's Service Representative</v>
      </c>
      <c r="AN4" s="5">
        <f ca="1">E13</f>
        <v>7</v>
      </c>
      <c r="AO4" s="53">
        <f>D3</f>
        <v>3324.53</v>
      </c>
      <c r="AP4" s="53">
        <f>E3</f>
        <v>3681.6000000000004</v>
      </c>
      <c r="AQ4" s="53">
        <f>F3</f>
        <v>4038.67</v>
      </c>
      <c r="AR4" s="53">
        <f ca="1">D14</f>
        <v>3892.76</v>
      </c>
      <c r="AS4" s="53">
        <f ca="1">E14</f>
        <v>4312.2299999999996</v>
      </c>
      <c r="AT4" s="53">
        <f ca="1">F14</f>
        <v>4731.7</v>
      </c>
      <c r="AU4" s="11">
        <f ca="1">D16</f>
        <v>0.17092040077845594</v>
      </c>
      <c r="AV4" s="11">
        <f ca="1">E16</f>
        <v>0.17129237288135579</v>
      </c>
      <c r="AW4" s="11">
        <f ca="1">F16</f>
        <v>0.1715985708166301</v>
      </c>
    </row>
    <row r="5" spans="1:49" ht="18.75" customHeight="1" x14ac:dyDescent="0.45">
      <c r="A5" s="20" t="s">
        <v>22</v>
      </c>
      <c r="B5" s="20" t="s">
        <v>996</v>
      </c>
      <c r="C5" s="20" t="s">
        <v>19</v>
      </c>
      <c r="D5" s="21">
        <v>3695.47</v>
      </c>
      <c r="E5" s="21">
        <f t="shared" si="0"/>
        <v>4094.1350000000002</v>
      </c>
      <c r="F5" s="21">
        <v>4492.8</v>
      </c>
      <c r="G5" s="21" t="str">
        <f t="shared" si="1"/>
        <v/>
      </c>
      <c r="H5" s="22">
        <f t="shared" si="2"/>
        <v>0.21575875328442673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997</v>
      </c>
      <c r="C6" s="20" t="s">
        <v>19</v>
      </c>
      <c r="D6" s="21">
        <v>4003.8</v>
      </c>
      <c r="E6" s="21">
        <f t="shared" si="0"/>
        <v>4445.8050000000003</v>
      </c>
      <c r="F6" s="21">
        <v>4887.8100000000004</v>
      </c>
      <c r="G6" s="21" t="str">
        <f t="shared" si="1"/>
        <v/>
      </c>
      <c r="H6" s="22">
        <f t="shared" si="2"/>
        <v>0.22079274689045403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996</v>
      </c>
      <c r="C7" s="20" t="s">
        <v>19</v>
      </c>
      <c r="D7" s="21">
        <v>3892.76</v>
      </c>
      <c r="E7" s="21">
        <f t="shared" si="0"/>
        <v>4312.2299999999996</v>
      </c>
      <c r="F7" s="21">
        <v>4731.7</v>
      </c>
      <c r="G7" s="21" t="str">
        <f t="shared" si="1"/>
        <v/>
      </c>
      <c r="H7" s="22">
        <f t="shared" si="2"/>
        <v>0.21551290087238861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998</v>
      </c>
      <c r="C8" s="20" t="s">
        <v>19</v>
      </c>
      <c r="D8" s="21">
        <v>3851.47</v>
      </c>
      <c r="E8" s="21">
        <f t="shared" si="0"/>
        <v>4267.47</v>
      </c>
      <c r="F8" s="21">
        <v>4683.47</v>
      </c>
      <c r="G8" s="21" t="str">
        <f t="shared" si="1"/>
        <v/>
      </c>
      <c r="H8" s="22">
        <f t="shared" si="2"/>
        <v>0.21602141519991092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996</v>
      </c>
      <c r="C9" s="20" t="s">
        <v>19</v>
      </c>
      <c r="D9" s="21">
        <v>3307.55</v>
      </c>
      <c r="E9" s="21">
        <f t="shared" si="0"/>
        <v>3672.7</v>
      </c>
      <c r="F9" s="21">
        <v>4037.85</v>
      </c>
      <c r="G9" s="21" t="str">
        <f t="shared" si="1"/>
        <v/>
      </c>
      <c r="H9" s="22">
        <f t="shared" si="2"/>
        <v>0.22079787153633346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996</v>
      </c>
      <c r="C10" s="20" t="s">
        <v>19</v>
      </c>
      <c r="D10" s="21">
        <v>4042.53</v>
      </c>
      <c r="E10" s="21">
        <f t="shared" si="0"/>
        <v>4478.1350000000002</v>
      </c>
      <c r="F10" s="21">
        <v>4913.74</v>
      </c>
      <c r="G10" s="21" t="str">
        <f t="shared" si="1"/>
        <v/>
      </c>
      <c r="H10" s="22">
        <f t="shared" si="2"/>
        <v>0.21551107845829209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3892.76</v>
      </c>
      <c r="E14" s="32">
        <f ca="1">MEDIAN(INDIRECT("E4"):E12)</f>
        <v>4312.2299999999996</v>
      </c>
      <c r="F14" s="32">
        <f ca="1">MEDIAN(INDIRECT("F4"):F12)</f>
        <v>4731.7</v>
      </c>
      <c r="G14" s="33"/>
      <c r="H14" s="34">
        <f ca="1">MEDIAN(INDIRECT("H4"):H12)</f>
        <v>0.21575875328442673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4178.3585714285709</v>
      </c>
      <c r="E15" s="33">
        <f ca="1">AVERAGE(INDIRECT("E4"):E12)</f>
        <v>4532.2007142857137</v>
      </c>
      <c r="F15" s="33">
        <f ca="1">AVERAGE(INDIRECT("F4"):F12)</f>
        <v>4886.0428571428574</v>
      </c>
      <c r="G15" s="33"/>
      <c r="H15" s="34">
        <f ca="1">AVERAGE(INDIRECT("H4"):H12)</f>
        <v>0.18634210946311511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0.17092040077845594</v>
      </c>
      <c r="E16" s="34">
        <f ca="1">IFERROR(INDIRECT(ADDRESS(ROW()-2,COLUMN()))/E3-1,"")</f>
        <v>0.17129237288135579</v>
      </c>
      <c r="F16" s="34">
        <f ca="1">IFERROR(INDIRECT(ADDRESS(ROW()-2,COLUMN()))/F3-1,"")</f>
        <v>0.1715985708166301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0.25682685114243831</v>
      </c>
      <c r="E17" s="34">
        <f ca="1">IF(E3&gt;=INDIRECT(ADDRESS(ROW()-2,COLUMN())),"At Market",INDIRECT(ADDRESS(ROW()-2,COLUMN()))/E3-1)</f>
        <v>0.23104104581858786</v>
      </c>
      <c r="F17" s="34">
        <f ca="1">IF(F3&gt;=INDIRECT(ADDRESS(ROW()-2,COLUMN())),"At Market",INDIRECT(ADDRESS(ROW()-2,COLUMN()))/F3-1)</f>
        <v>0.20981482942227458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2" zoomScale="71" workbookViewId="0"/>
  </sheetViews>
  <sheetFormatPr defaultColWidth="9.1796875" defaultRowHeight="13" x14ac:dyDescent="0.3"/>
  <cols>
    <col min="1" max="1" width="51" style="5" bestFit="1" customWidth="1"/>
    <col min="2" max="2" width="52.7265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Accountant Auditor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18</v>
      </c>
      <c r="C3" s="12" t="s">
        <v>19</v>
      </c>
      <c r="D3" s="13">
        <v>5356</v>
      </c>
      <c r="E3" s="13">
        <f t="shared" ref="E3:E11" si="0">IF(OR(B3 = "No Comparable Class", B3 = "Data Not Available", B3 = "Not Surveyed"),"",MEDIAN(D3,F3))</f>
        <v>5932.335</v>
      </c>
      <c r="F3" s="13">
        <v>6508.67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0.21521097834204639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21</v>
      </c>
      <c r="C4" s="20" t="s">
        <v>19</v>
      </c>
      <c r="D4" s="21">
        <v>5066.53</v>
      </c>
      <c r="E4" s="21">
        <f t="shared" si="0"/>
        <v>5612.53</v>
      </c>
      <c r="F4" s="21">
        <v>6158.53</v>
      </c>
      <c r="G4" s="21" t="str">
        <f t="shared" si="1"/>
        <v/>
      </c>
      <c r="H4" s="22">
        <f t="shared" si="2"/>
        <v>0.21553212948507161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Accountant Auditor II</v>
      </c>
      <c r="AN4" s="5">
        <f ca="1">E13</f>
        <v>8</v>
      </c>
      <c r="AO4" s="53">
        <f>D3</f>
        <v>5356</v>
      </c>
      <c r="AP4" s="53">
        <f>E3</f>
        <v>5932.335</v>
      </c>
      <c r="AQ4" s="53">
        <f>F3</f>
        <v>6508.67</v>
      </c>
      <c r="AR4" s="53">
        <f ca="1">D14</f>
        <v>5067.58</v>
      </c>
      <c r="AS4" s="53">
        <f ca="1">E14</f>
        <v>5613.66</v>
      </c>
      <c r="AT4" s="53">
        <f ca="1">F14</f>
        <v>6159.74</v>
      </c>
      <c r="AU4" s="11">
        <f ca="1">D16</f>
        <v>-5.3849887976101574E-2</v>
      </c>
      <c r="AV4" s="11">
        <f ca="1">E16</f>
        <v>-5.3718308220961908E-2</v>
      </c>
      <c r="AW4" s="11">
        <f ca="1">F16</f>
        <v>-5.361003092797767E-2</v>
      </c>
    </row>
    <row r="5" spans="1:49" ht="18.75" customHeight="1" x14ac:dyDescent="0.45">
      <c r="A5" s="20" t="s">
        <v>22</v>
      </c>
      <c r="B5" s="20" t="s">
        <v>23</v>
      </c>
      <c r="C5" s="20" t="s">
        <v>19</v>
      </c>
      <c r="D5" s="21">
        <v>5855.2</v>
      </c>
      <c r="E5" s="21">
        <f t="shared" si="0"/>
        <v>6486.1350000000002</v>
      </c>
      <c r="F5" s="21">
        <v>7117.07</v>
      </c>
      <c r="G5" s="21" t="str">
        <f t="shared" si="1"/>
        <v/>
      </c>
      <c r="H5" s="22">
        <f t="shared" si="2"/>
        <v>0.21551270665391442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18</v>
      </c>
      <c r="C6" s="20" t="s">
        <v>19</v>
      </c>
      <c r="D6" s="21">
        <v>5416.51</v>
      </c>
      <c r="E6" s="21">
        <f t="shared" si="0"/>
        <v>6014.48</v>
      </c>
      <c r="F6" s="21">
        <v>6612.45</v>
      </c>
      <c r="G6" s="21" t="str">
        <f t="shared" si="1"/>
        <v/>
      </c>
      <c r="H6" s="22">
        <f t="shared" si="2"/>
        <v>0.22079530915663392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21</v>
      </c>
      <c r="C7" s="20" t="s">
        <v>19</v>
      </c>
      <c r="D7" s="21">
        <v>5068.63</v>
      </c>
      <c r="E7" s="21">
        <f t="shared" si="0"/>
        <v>5614.79</v>
      </c>
      <c r="F7" s="21">
        <v>6160.95</v>
      </c>
      <c r="G7" s="21" t="str">
        <f t="shared" si="1"/>
        <v/>
      </c>
      <c r="H7" s="22">
        <f t="shared" si="2"/>
        <v>0.21550596512272535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21</v>
      </c>
      <c r="C8" s="20" t="s">
        <v>19</v>
      </c>
      <c r="D8" s="21">
        <v>5258.93</v>
      </c>
      <c r="E8" s="21">
        <f t="shared" si="0"/>
        <v>5825.73</v>
      </c>
      <c r="F8" s="21">
        <v>6392.53</v>
      </c>
      <c r="G8" s="21" t="str">
        <f t="shared" si="1"/>
        <v/>
      </c>
      <c r="H8" s="22">
        <f t="shared" si="2"/>
        <v>0.21555715706426959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21</v>
      </c>
      <c r="C9" s="20" t="s">
        <v>19</v>
      </c>
      <c r="D9" s="21">
        <v>4461.3900000000003</v>
      </c>
      <c r="E9" s="21">
        <f t="shared" si="0"/>
        <v>4953.92</v>
      </c>
      <c r="F9" s="21">
        <v>5446.45</v>
      </c>
      <c r="G9" s="21" t="str">
        <f t="shared" si="1"/>
        <v/>
      </c>
      <c r="H9" s="22">
        <f t="shared" si="2"/>
        <v>0.22079665754394928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29</v>
      </c>
      <c r="C10" s="20" t="s">
        <v>19</v>
      </c>
      <c r="D10" s="21">
        <v>4773.04</v>
      </c>
      <c r="E10" s="21">
        <f t="shared" si="0"/>
        <v>5287.3549999999996</v>
      </c>
      <c r="F10" s="21">
        <v>5801.67</v>
      </c>
      <c r="G10" s="21" t="str">
        <f t="shared" si="1"/>
        <v/>
      </c>
      <c r="H10" s="22">
        <f t="shared" si="2"/>
        <v>0.21550835526205514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31</v>
      </c>
      <c r="C11" s="20" t="s">
        <v>19</v>
      </c>
      <c r="D11" s="21">
        <v>4309</v>
      </c>
      <c r="E11" s="21">
        <f t="shared" si="0"/>
        <v>5063.5</v>
      </c>
      <c r="F11" s="21">
        <v>5818</v>
      </c>
      <c r="G11" s="21" t="str">
        <f t="shared" si="1"/>
        <v/>
      </c>
      <c r="H11" s="22">
        <f t="shared" si="2"/>
        <v>0.35019726154560216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5067.58</v>
      </c>
      <c r="E14" s="32">
        <f ca="1">MEDIAN(INDIRECT("E4"):E12)</f>
        <v>5613.66</v>
      </c>
      <c r="F14" s="32">
        <f ca="1">MEDIAN(INDIRECT("F4"):F12)</f>
        <v>6159.74</v>
      </c>
      <c r="G14" s="33"/>
      <c r="H14" s="34">
        <f ca="1">MEDIAN(INDIRECT("H4"):H12)</f>
        <v>0.2155446432746706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5026.1537499999995</v>
      </c>
      <c r="E15" s="33">
        <f ca="1">AVERAGE(INDIRECT("E4"):E12)</f>
        <v>5607.3050000000003</v>
      </c>
      <c r="F15" s="33">
        <f ca="1">AVERAGE(INDIRECT("F4"):F12)</f>
        <v>6188.4562499999993</v>
      </c>
      <c r="G15" s="33"/>
      <c r="H15" s="34">
        <f ca="1">AVERAGE(INDIRECT("H4"):H12)</f>
        <v>0.23367569272927768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-5.3849887976101574E-2</v>
      </c>
      <c r="E16" s="34">
        <f ca="1">IFERROR(INDIRECT(ADDRESS(ROW()-2,COLUMN()))/E3-1,"")</f>
        <v>-5.3718308220961908E-2</v>
      </c>
      <c r="F16" s="34">
        <f ca="1">IFERROR(INDIRECT(ADDRESS(ROW()-2,COLUMN()))/F3-1,"")</f>
        <v>-5.361003092797767E-2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5" workbookViewId="0"/>
  </sheetViews>
  <sheetFormatPr defaultColWidth="9.1796875" defaultRowHeight="13" x14ac:dyDescent="0.3"/>
  <cols>
    <col min="1" max="1" width="51" style="5" bestFit="1" customWidth="1"/>
    <col min="2" max="2" width="55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Assessor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154</v>
      </c>
      <c r="C3" s="12" t="s">
        <v>19</v>
      </c>
      <c r="D3" s="13">
        <v>12285.87</v>
      </c>
      <c r="E3" s="13">
        <f t="shared" ref="E3:E11" si="0">IF(OR(B3 = "No Comparable Class", B3 = "Data Not Available", B3 = "Not Surveyed"),"",MEDIAN(D3,F3))</f>
        <v>12285.87</v>
      </c>
      <c r="F3" s="13">
        <v>12285.87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154</v>
      </c>
      <c r="C4" s="20" t="s">
        <v>19</v>
      </c>
      <c r="D4" s="21">
        <v>9210.93</v>
      </c>
      <c r="E4" s="21">
        <f t="shared" si="0"/>
        <v>9210.93</v>
      </c>
      <c r="F4" s="21">
        <v>9210.93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Assessor</v>
      </c>
      <c r="AN4" s="5">
        <f ca="1">E13</f>
        <v>8</v>
      </c>
      <c r="AO4" s="53">
        <f>D3</f>
        <v>12285.87</v>
      </c>
      <c r="AP4" s="53">
        <f>E3</f>
        <v>12285.87</v>
      </c>
      <c r="AQ4" s="53">
        <f>F3</f>
        <v>12285.87</v>
      </c>
      <c r="AR4" s="53">
        <f ca="1">D14</f>
        <v>13273.49</v>
      </c>
      <c r="AS4" s="53">
        <f ca="1">E14</f>
        <v>13273.49</v>
      </c>
      <c r="AT4" s="53">
        <f ca="1">F14</f>
        <v>14319.119999999999</v>
      </c>
      <c r="AU4" s="11">
        <f ca="1">D16</f>
        <v>8.0386655564481657E-2</v>
      </c>
      <c r="AV4" s="11">
        <f ca="1">E16</f>
        <v>8.0386655564481657E-2</v>
      </c>
      <c r="AW4" s="11">
        <f ca="1">F16</f>
        <v>0.16549499547040614</v>
      </c>
    </row>
    <row r="5" spans="1:49" ht="18.75" customHeight="1" x14ac:dyDescent="0.45">
      <c r="A5" s="20" t="s">
        <v>22</v>
      </c>
      <c r="B5" s="20" t="s">
        <v>154</v>
      </c>
      <c r="C5" s="20" t="s">
        <v>19</v>
      </c>
      <c r="D5" s="21">
        <v>14551.33</v>
      </c>
      <c r="E5" s="21">
        <f t="shared" si="0"/>
        <v>14551.33</v>
      </c>
      <c r="F5" s="21">
        <v>14551.33</v>
      </c>
      <c r="G5" s="21" t="str">
        <f t="shared" si="1"/>
        <v/>
      </c>
      <c r="H5" s="22">
        <f t="shared" si="2"/>
        <v>0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154</v>
      </c>
      <c r="C6" s="20" t="s">
        <v>19</v>
      </c>
      <c r="D6" s="21">
        <v>14086.91</v>
      </c>
      <c r="E6" s="21">
        <f t="shared" si="0"/>
        <v>14086.91</v>
      </c>
      <c r="F6" s="21">
        <v>14086.91</v>
      </c>
      <c r="G6" s="21" t="str">
        <f t="shared" si="1"/>
        <v/>
      </c>
      <c r="H6" s="22">
        <f t="shared" si="2"/>
        <v>0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155</v>
      </c>
      <c r="C7" s="20" t="s">
        <v>19</v>
      </c>
      <c r="D7" s="21">
        <v>15641.57</v>
      </c>
      <c r="E7" s="21">
        <f t="shared" si="0"/>
        <v>15641.57</v>
      </c>
      <c r="F7" s="21">
        <v>15641.57</v>
      </c>
      <c r="G7" s="21" t="str">
        <f t="shared" si="1"/>
        <v/>
      </c>
      <c r="H7" s="22">
        <f t="shared" si="2"/>
        <v>0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154</v>
      </c>
      <c r="C8" s="20" t="s">
        <v>19</v>
      </c>
      <c r="D8" s="21">
        <v>7069.6</v>
      </c>
      <c r="E8" s="21">
        <f t="shared" si="0"/>
        <v>7069.6</v>
      </c>
      <c r="F8" s="21">
        <v>7069.6</v>
      </c>
      <c r="G8" s="21" t="str">
        <f t="shared" si="1"/>
        <v/>
      </c>
      <c r="H8" s="22">
        <f t="shared" si="2"/>
        <v>0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156</v>
      </c>
      <c r="C9" s="20" t="s">
        <v>19</v>
      </c>
      <c r="D9" s="21">
        <v>12460.07</v>
      </c>
      <c r="E9" s="21">
        <f t="shared" si="0"/>
        <v>12460.07</v>
      </c>
      <c r="F9" s="21">
        <v>12460.07</v>
      </c>
      <c r="G9" s="21" t="str">
        <f t="shared" si="1"/>
        <v/>
      </c>
      <c r="H9" s="22">
        <f t="shared" si="2"/>
        <v>0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157</v>
      </c>
      <c r="C10" s="20" t="s">
        <v>19</v>
      </c>
      <c r="D10" s="21">
        <v>16018.82</v>
      </c>
      <c r="E10" s="21">
        <f t="shared" si="0"/>
        <v>16018.82</v>
      </c>
      <c r="F10" s="21">
        <v>16018.82</v>
      </c>
      <c r="G10" s="21" t="str">
        <f t="shared" si="1"/>
        <v/>
      </c>
      <c r="H10" s="22">
        <f t="shared" si="2"/>
        <v>0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154</v>
      </c>
      <c r="C11" s="20" t="s">
        <v>19</v>
      </c>
      <c r="D11" s="21">
        <v>9165</v>
      </c>
      <c r="E11" s="21">
        <f t="shared" si="0"/>
        <v>11869</v>
      </c>
      <c r="F11" s="21">
        <v>14573</v>
      </c>
      <c r="G11" s="21" t="str">
        <f t="shared" si="1"/>
        <v/>
      </c>
      <c r="H11" s="22">
        <f t="shared" si="2"/>
        <v>0.59007092198581557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13273.49</v>
      </c>
      <c r="E14" s="32">
        <f ca="1">MEDIAN(INDIRECT("E4"):E12)</f>
        <v>13273.49</v>
      </c>
      <c r="F14" s="32">
        <f ca="1">MEDIAN(INDIRECT("F4"):F12)</f>
        <v>14319.119999999999</v>
      </c>
      <c r="G14" s="33"/>
      <c r="H14" s="34">
        <f ca="1">MEDIAN(INDIRECT("H4"):H12)</f>
        <v>0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12275.528750000001</v>
      </c>
      <c r="E15" s="33">
        <f ca="1">AVERAGE(INDIRECT("E4"):E12)</f>
        <v>12613.528750000001</v>
      </c>
      <c r="F15" s="33">
        <f ca="1">AVERAGE(INDIRECT("F4"):F12)</f>
        <v>12951.528750000001</v>
      </c>
      <c r="G15" s="33"/>
      <c r="H15" s="34">
        <f ca="1">AVERAGE(INDIRECT("H4"):H12)</f>
        <v>7.3758865248226946E-2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8.0386655564481657E-2</v>
      </c>
      <c r="E16" s="34">
        <f ca="1">IFERROR(INDIRECT(ADDRESS(ROW()-2,COLUMN()))/E3-1,"")</f>
        <v>8.0386655564481657E-2</v>
      </c>
      <c r="F16" s="34">
        <f ca="1">IFERROR(INDIRECT(ADDRESS(ROW()-2,COLUMN()))/F3-1,"")</f>
        <v>0.16549499547040614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>
        <f ca="1">IF(E3&gt;=INDIRECT(ADDRESS(ROW()-2,COLUMN())),"At Market",INDIRECT(ADDRESS(ROW()-2,COLUMN()))/E3-1)</f>
        <v>2.6669560234643619E-2</v>
      </c>
      <c r="F17" s="34">
        <f ca="1">IF(F3&gt;=INDIRECT(ADDRESS(ROW()-2,COLUMN())),"At Market",INDIRECT(ADDRESS(ROW()-2,COLUMN()))/F3-1)</f>
        <v>5.4180839452151242E-2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8" workbookViewId="0"/>
  </sheetViews>
  <sheetFormatPr defaultColWidth="9.1796875" defaultRowHeight="13" x14ac:dyDescent="0.3"/>
  <cols>
    <col min="1" max="1" width="51" style="5" bestFit="1" customWidth="1"/>
    <col min="2" max="2" width="60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Victim Witness Advocate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999</v>
      </c>
      <c r="C3" s="12" t="s">
        <v>19</v>
      </c>
      <c r="D3" s="13">
        <v>3518.67</v>
      </c>
      <c r="E3" s="13">
        <f t="shared" ref="E3:E11" si="0">IF(OR(B3 = "No Comparable Class", B3 = "Data Not Available", B3 = "Not Surveyed"),"",MEDIAN(D3,F3))</f>
        <v>3899.1350000000002</v>
      </c>
      <c r="F3" s="13">
        <v>4279.6000000000004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0.21625500544239729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1000</v>
      </c>
      <c r="C4" s="20" t="s">
        <v>19</v>
      </c>
      <c r="D4" s="21">
        <v>3568.93</v>
      </c>
      <c r="E4" s="21">
        <f t="shared" si="0"/>
        <v>3953.7299999999996</v>
      </c>
      <c r="F4" s="21">
        <v>4338.53</v>
      </c>
      <c r="G4" s="21" t="str">
        <f t="shared" si="1"/>
        <v/>
      </c>
      <c r="H4" s="22">
        <f t="shared" si="2"/>
        <v>0.21563886094711848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Victim Witness Advocate II</v>
      </c>
      <c r="AN4" s="5">
        <f ca="1">E13</f>
        <v>8</v>
      </c>
      <c r="AO4" s="53">
        <f>D3</f>
        <v>3518.67</v>
      </c>
      <c r="AP4" s="53">
        <f>E3</f>
        <v>3899.1350000000002</v>
      </c>
      <c r="AQ4" s="53">
        <f>F3</f>
        <v>4279.6000000000004</v>
      </c>
      <c r="AR4" s="53">
        <f ca="1">D14</f>
        <v>3676.8649999999998</v>
      </c>
      <c r="AS4" s="53">
        <f ca="1">E14</f>
        <v>4137.7924999999996</v>
      </c>
      <c r="AT4" s="53">
        <f ca="1">F14</f>
        <v>4646.7849999999999</v>
      </c>
      <c r="AU4" s="11">
        <f ca="1">D16</f>
        <v>4.4958748618085798E-2</v>
      </c>
      <c r="AV4" s="11">
        <f ca="1">E16</f>
        <v>6.1207806346792237E-2</v>
      </c>
      <c r="AW4" s="11">
        <f ca="1">F16</f>
        <v>8.5798906439854106E-2</v>
      </c>
    </row>
    <row r="5" spans="1:49" ht="18.75" customHeight="1" x14ac:dyDescent="0.45">
      <c r="A5" s="20" t="s">
        <v>22</v>
      </c>
      <c r="B5" s="20" t="s">
        <v>1001</v>
      </c>
      <c r="C5" s="20" t="s">
        <v>19</v>
      </c>
      <c r="D5" s="21">
        <v>3565.47</v>
      </c>
      <c r="E5" s="21">
        <f t="shared" si="0"/>
        <v>3949.3999999999996</v>
      </c>
      <c r="F5" s="21">
        <v>4333.33</v>
      </c>
      <c r="G5" s="21" t="str">
        <f t="shared" si="1"/>
        <v/>
      </c>
      <c r="H5" s="22">
        <f t="shared" si="2"/>
        <v>0.21536010680218887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1000</v>
      </c>
      <c r="C6" s="20" t="s">
        <v>19</v>
      </c>
      <c r="D6" s="21">
        <v>4250.74</v>
      </c>
      <c r="E6" s="21">
        <f t="shared" si="0"/>
        <v>4720.01</v>
      </c>
      <c r="F6" s="21">
        <v>5189.28</v>
      </c>
      <c r="G6" s="21" t="str">
        <f t="shared" si="1"/>
        <v/>
      </c>
      <c r="H6" s="22">
        <f t="shared" si="2"/>
        <v>0.22079449695817677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999</v>
      </c>
      <c r="C7" s="20" t="s">
        <v>19</v>
      </c>
      <c r="D7" s="21">
        <v>4596.32</v>
      </c>
      <c r="E7" s="21">
        <f t="shared" si="0"/>
        <v>5091.6000000000004</v>
      </c>
      <c r="F7" s="21">
        <v>5586.88</v>
      </c>
      <c r="G7" s="21" t="str">
        <f t="shared" si="1"/>
        <v/>
      </c>
      <c r="H7" s="22">
        <f t="shared" si="2"/>
        <v>0.21551153966651593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1002</v>
      </c>
      <c r="C8" s="20" t="s">
        <v>19</v>
      </c>
      <c r="D8" s="21">
        <v>3600.13</v>
      </c>
      <c r="E8" s="21">
        <f t="shared" si="0"/>
        <v>3988.4</v>
      </c>
      <c r="F8" s="21">
        <v>4376.67</v>
      </c>
      <c r="G8" s="21" t="str">
        <f t="shared" si="1"/>
        <v/>
      </c>
      <c r="H8" s="22">
        <f t="shared" si="2"/>
        <v>0.21569776646954408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1003</v>
      </c>
      <c r="C9" s="20" t="s">
        <v>19</v>
      </c>
      <c r="D9" s="21">
        <v>5928.38</v>
      </c>
      <c r="E9" s="21">
        <f t="shared" si="0"/>
        <v>6582.8600000000006</v>
      </c>
      <c r="F9" s="21">
        <v>7237.34</v>
      </c>
      <c r="G9" s="21" t="str">
        <f t="shared" si="1"/>
        <v/>
      </c>
      <c r="H9" s="22">
        <f t="shared" si="2"/>
        <v>0.22079556303745718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1004</v>
      </c>
      <c r="C10" s="20" t="s">
        <v>19</v>
      </c>
      <c r="D10" s="21">
        <v>3753.6</v>
      </c>
      <c r="E10" s="21">
        <f t="shared" si="0"/>
        <v>4158.085</v>
      </c>
      <c r="F10" s="21">
        <v>4562.57</v>
      </c>
      <c r="G10" s="21" t="str">
        <f t="shared" si="1"/>
        <v/>
      </c>
      <c r="H10" s="22">
        <f t="shared" si="2"/>
        <v>0.21551843563512363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1003</v>
      </c>
      <c r="C11" s="20" t="s">
        <v>19</v>
      </c>
      <c r="D11" s="21">
        <v>3504</v>
      </c>
      <c r="E11" s="21">
        <f t="shared" si="0"/>
        <v>4117.5</v>
      </c>
      <c r="F11" s="21">
        <v>4731</v>
      </c>
      <c r="G11" s="21" t="str">
        <f t="shared" si="1"/>
        <v/>
      </c>
      <c r="H11" s="22">
        <f t="shared" si="2"/>
        <v>0.35017123287671237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3676.8649999999998</v>
      </c>
      <c r="E14" s="32">
        <f ca="1">MEDIAN(INDIRECT("E4"):E12)</f>
        <v>4137.7924999999996</v>
      </c>
      <c r="F14" s="32">
        <f ca="1">MEDIAN(INDIRECT("F4"):F12)</f>
        <v>4646.7849999999999</v>
      </c>
      <c r="G14" s="33"/>
      <c r="H14" s="34">
        <f ca="1">MEDIAN(INDIRECT("H4"):H12)</f>
        <v>0.21566831370833128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4095.94625</v>
      </c>
      <c r="E15" s="33">
        <f ca="1">AVERAGE(INDIRECT("E4"):E12)</f>
        <v>4570.1981249999999</v>
      </c>
      <c r="F15" s="33">
        <f ca="1">AVERAGE(INDIRECT("F4"):F12)</f>
        <v>5044.4500000000007</v>
      </c>
      <c r="G15" s="33"/>
      <c r="H15" s="34">
        <f ca="1">AVERAGE(INDIRECT("H4"):H12)</f>
        <v>0.23368600029910466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4.4958748618085798E-2</v>
      </c>
      <c r="E16" s="34">
        <f ca="1">IFERROR(INDIRECT(ADDRESS(ROW()-2,COLUMN()))/E3-1,"")</f>
        <v>6.1207806346792237E-2</v>
      </c>
      <c r="F16" s="34">
        <f ca="1">IFERROR(INDIRECT(ADDRESS(ROW()-2,COLUMN()))/F3-1,"")</f>
        <v>8.5798906439854106E-2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0.1640609235876056</v>
      </c>
      <c r="E17" s="34">
        <f ca="1">IF(E3&gt;=INDIRECT(ADDRESS(ROW()-2,COLUMN())),"At Market",INDIRECT(ADDRESS(ROW()-2,COLUMN()))/E3-1)</f>
        <v>0.17210564009709839</v>
      </c>
      <c r="F17" s="34">
        <f ca="1">IF(F3&gt;=INDIRECT(ADDRESS(ROW()-2,COLUMN())),"At Market",INDIRECT(ADDRESS(ROW()-2,COLUMN()))/F3-1)</f>
        <v>0.17871997382932991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9" workbookViewId="0"/>
  </sheetViews>
  <sheetFormatPr defaultColWidth="9.1796875" defaultRowHeight="13" x14ac:dyDescent="0.3"/>
  <cols>
    <col min="1" max="1" width="51" style="5" bestFit="1" customWidth="1"/>
    <col min="2" max="2" width="61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Victim Witness Coordinator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819</v>
      </c>
      <c r="B3" s="12" t="s">
        <v>1005</v>
      </c>
      <c r="C3" s="12" t="s">
        <v>19</v>
      </c>
      <c r="D3" s="13">
        <v>4255.33</v>
      </c>
      <c r="E3" s="13">
        <f t="shared" ref="E3:E11" si="0">IF(OR(B3 = "No Comparable Class", B3 = "Data Not Available", B3 = "Not Surveyed"),"",MEDIAN(D3,F3))</f>
        <v>4714.665</v>
      </c>
      <c r="F3" s="13">
        <v>5174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0.21588689948840623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Victim Witness Coordinator</v>
      </c>
      <c r="AN4" s="5">
        <f ca="1">E13</f>
        <v>7</v>
      </c>
      <c r="AO4" s="53">
        <f>D3</f>
        <v>4255.33</v>
      </c>
      <c r="AP4" s="53">
        <f>E3</f>
        <v>4714.665</v>
      </c>
      <c r="AQ4" s="53">
        <f>F3</f>
        <v>5174</v>
      </c>
      <c r="AR4" s="53">
        <f ca="1">D14</f>
        <v>5258.93</v>
      </c>
      <c r="AS4" s="53">
        <f ca="1">E14</f>
        <v>5825.73</v>
      </c>
      <c r="AT4" s="53">
        <f ca="1">F14</f>
        <v>6392.53</v>
      </c>
      <c r="AU4" s="11">
        <f ca="1">D16</f>
        <v>0.2358453985942337</v>
      </c>
      <c r="AV4" s="11">
        <f ca="1">E16</f>
        <v>0.23566149450703278</v>
      </c>
      <c r="AW4" s="11">
        <f ca="1">F16</f>
        <v>0.23551024352531891</v>
      </c>
    </row>
    <row r="5" spans="1:49" ht="18.75" customHeight="1" x14ac:dyDescent="0.45">
      <c r="A5" s="20" t="s">
        <v>22</v>
      </c>
      <c r="B5" s="20" t="s">
        <v>1006</v>
      </c>
      <c r="C5" s="20" t="s">
        <v>19</v>
      </c>
      <c r="D5" s="21">
        <v>5330</v>
      </c>
      <c r="E5" s="21">
        <f t="shared" si="0"/>
        <v>5904.6</v>
      </c>
      <c r="F5" s="21">
        <v>6479.2</v>
      </c>
      <c r="G5" s="21" t="str">
        <f t="shared" si="1"/>
        <v/>
      </c>
      <c r="H5" s="22">
        <f t="shared" si="2"/>
        <v>0.21560975609756095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1007</v>
      </c>
      <c r="C6" s="20" t="s">
        <v>19</v>
      </c>
      <c r="D6" s="21">
        <v>4696.63</v>
      </c>
      <c r="E6" s="21">
        <f t="shared" si="0"/>
        <v>5215.125</v>
      </c>
      <c r="F6" s="21">
        <v>5733.62</v>
      </c>
      <c r="G6" s="21" t="str">
        <f t="shared" si="1"/>
        <v/>
      </c>
      <c r="H6" s="22">
        <f t="shared" si="2"/>
        <v>0.22079448455594752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1008</v>
      </c>
      <c r="C7" s="20" t="s">
        <v>19</v>
      </c>
      <c r="D7" s="21">
        <v>5140.96</v>
      </c>
      <c r="E7" s="21">
        <f t="shared" si="0"/>
        <v>5694.92</v>
      </c>
      <c r="F7" s="21">
        <v>6248.88</v>
      </c>
      <c r="G7" s="21" t="str">
        <f t="shared" si="1"/>
        <v/>
      </c>
      <c r="H7" s="22">
        <f t="shared" si="2"/>
        <v>0.2155083875385142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1009</v>
      </c>
      <c r="C8" s="20" t="s">
        <v>19</v>
      </c>
      <c r="D8" s="21">
        <v>5258.93</v>
      </c>
      <c r="E8" s="21">
        <f t="shared" si="0"/>
        <v>5825.73</v>
      </c>
      <c r="F8" s="21">
        <v>6392.53</v>
      </c>
      <c r="G8" s="21" t="str">
        <f t="shared" si="1"/>
        <v/>
      </c>
      <c r="H8" s="22">
        <f t="shared" si="2"/>
        <v>0.21555715706426959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1010</v>
      </c>
      <c r="C9" s="20" t="s">
        <v>19</v>
      </c>
      <c r="D9" s="21">
        <v>5130.04</v>
      </c>
      <c r="E9" s="21">
        <f t="shared" si="0"/>
        <v>5696.38</v>
      </c>
      <c r="F9" s="21">
        <v>6262.72</v>
      </c>
      <c r="G9" s="21" t="str">
        <f t="shared" si="1"/>
        <v/>
      </c>
      <c r="H9" s="22">
        <f t="shared" si="2"/>
        <v>0.22079360004990223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1011</v>
      </c>
      <c r="C10" s="20" t="s">
        <v>19</v>
      </c>
      <c r="D10" s="21">
        <v>6003.36</v>
      </c>
      <c r="E10" s="21">
        <f t="shared" si="0"/>
        <v>6650.24</v>
      </c>
      <c r="F10" s="21">
        <v>7297.12</v>
      </c>
      <c r="G10" s="21" t="str">
        <f t="shared" si="1"/>
        <v/>
      </c>
      <c r="H10" s="22">
        <f t="shared" si="2"/>
        <v>0.21550598331600979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1012</v>
      </c>
      <c r="C11" s="20" t="s">
        <v>19</v>
      </c>
      <c r="D11" s="21">
        <v>6705</v>
      </c>
      <c r="E11" s="21">
        <f t="shared" si="0"/>
        <v>7878.5</v>
      </c>
      <c r="F11" s="21">
        <v>9052</v>
      </c>
      <c r="G11" s="21" t="str">
        <f t="shared" si="1"/>
        <v/>
      </c>
      <c r="H11" s="22">
        <f t="shared" si="2"/>
        <v>0.35003728560775538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5258.93</v>
      </c>
      <c r="E14" s="32">
        <f ca="1">MEDIAN(INDIRECT("E4"):E12)</f>
        <v>5825.73</v>
      </c>
      <c r="F14" s="32">
        <f ca="1">MEDIAN(INDIRECT("F4"):F12)</f>
        <v>6392.53</v>
      </c>
      <c r="G14" s="33"/>
      <c r="H14" s="34">
        <f ca="1">MEDIAN(INDIRECT("H4"):H12)</f>
        <v>0.21560975609756095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5466.4171428571426</v>
      </c>
      <c r="E15" s="33">
        <f ca="1">AVERAGE(INDIRECT("E4"):E12)</f>
        <v>6123.642142857143</v>
      </c>
      <c r="F15" s="33">
        <f ca="1">AVERAGE(INDIRECT("F4"):F12)</f>
        <v>6780.8671428571424</v>
      </c>
      <c r="G15" s="33"/>
      <c r="H15" s="34">
        <f ca="1">AVERAGE(INDIRECT("H4"):H12)</f>
        <v>0.23625809346142282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0.2358453985942337</v>
      </c>
      <c r="E16" s="34">
        <f ca="1">IFERROR(INDIRECT(ADDRESS(ROW()-2,COLUMN()))/E3-1,"")</f>
        <v>0.23566149450703278</v>
      </c>
      <c r="F16" s="34">
        <f ca="1">IFERROR(INDIRECT(ADDRESS(ROW()-2,COLUMN()))/F3-1,"")</f>
        <v>0.23551024352531891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0.28460475282930875</v>
      </c>
      <c r="E17" s="34">
        <f ca="1">IF(E3&gt;=INDIRECT(ADDRESS(ROW()-2,COLUMN())),"At Market",INDIRECT(ADDRESS(ROW()-2,COLUMN()))/E3-1)</f>
        <v>0.29884989556143293</v>
      </c>
      <c r="F17" s="34">
        <f ca="1">IF(F3&gt;=INDIRECT(ADDRESS(ROW()-2,COLUMN())),"At Market",INDIRECT(ADDRESS(ROW()-2,COLUMN()))/F3-1)</f>
        <v>0.31056574079187138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8" workbookViewId="0"/>
  </sheetViews>
  <sheetFormatPr defaultColWidth="9.1796875" defaultRowHeight="13" x14ac:dyDescent="0.3"/>
  <cols>
    <col min="1" max="1" width="51" style="5" bestFit="1" customWidth="1"/>
    <col min="2" max="2" width="61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Assistant Auditor Controller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158</v>
      </c>
      <c r="C3" s="12" t="s">
        <v>19</v>
      </c>
      <c r="D3" s="13">
        <v>6914.27</v>
      </c>
      <c r="E3" s="13">
        <f t="shared" ref="E3:E11" si="0">IF(OR(B3 = "No Comparable Class", B3 = "Data Not Available", B3 = "Not Surveyed"),"",MEDIAN(D3,F3))</f>
        <v>7660.47</v>
      </c>
      <c r="F3" s="13">
        <v>8406.67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0.21584346575994284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158</v>
      </c>
      <c r="C4" s="20" t="s">
        <v>19</v>
      </c>
      <c r="D4" s="21">
        <v>8661.4699999999993</v>
      </c>
      <c r="E4" s="21">
        <f t="shared" si="0"/>
        <v>8661.4699999999993</v>
      </c>
      <c r="F4" s="21">
        <v>8661.4699999999993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Assistant Auditor Controller</v>
      </c>
      <c r="AN4" s="5">
        <f ca="1">E13</f>
        <v>8</v>
      </c>
      <c r="AO4" s="53">
        <f>D3</f>
        <v>6914.27</v>
      </c>
      <c r="AP4" s="53">
        <f>E3</f>
        <v>7660.47</v>
      </c>
      <c r="AQ4" s="53">
        <f>F3</f>
        <v>8406.67</v>
      </c>
      <c r="AR4" s="53">
        <f ca="1">D14</f>
        <v>8837.4</v>
      </c>
      <c r="AS4" s="53">
        <f ca="1">E14</f>
        <v>9949.39</v>
      </c>
      <c r="AT4" s="53">
        <f ca="1">F14</f>
        <v>11419.380000000001</v>
      </c>
      <c r="AU4" s="11">
        <f ca="1">D16</f>
        <v>0.27813926849833726</v>
      </c>
      <c r="AV4" s="11">
        <f ca="1">E16</f>
        <v>0.29879628795622182</v>
      </c>
      <c r="AW4" s="11">
        <f ca="1">F16</f>
        <v>0.35837138843323224</v>
      </c>
    </row>
    <row r="5" spans="1:49" ht="18.75" customHeight="1" x14ac:dyDescent="0.45">
      <c r="A5" s="20" t="s">
        <v>22</v>
      </c>
      <c r="B5" s="20" t="s">
        <v>159</v>
      </c>
      <c r="C5" s="20" t="s">
        <v>19</v>
      </c>
      <c r="D5" s="21">
        <v>10332.4</v>
      </c>
      <c r="E5" s="21">
        <f t="shared" si="0"/>
        <v>11446.064999999999</v>
      </c>
      <c r="F5" s="21">
        <v>12559.73</v>
      </c>
      <c r="G5" s="21" t="str">
        <f t="shared" si="1"/>
        <v/>
      </c>
      <c r="H5" s="22">
        <f t="shared" si="2"/>
        <v>0.2155675351322055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160</v>
      </c>
      <c r="C6" s="20" t="s">
        <v>19</v>
      </c>
      <c r="D6" s="21">
        <v>9708.43</v>
      </c>
      <c r="E6" s="21">
        <f t="shared" si="0"/>
        <v>10780.21</v>
      </c>
      <c r="F6" s="21">
        <v>11851.99</v>
      </c>
      <c r="G6" s="21" t="str">
        <f t="shared" si="1"/>
        <v/>
      </c>
      <c r="H6" s="22">
        <f t="shared" si="2"/>
        <v>0.22079368136763611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160</v>
      </c>
      <c r="C7" s="20" t="s">
        <v>19</v>
      </c>
      <c r="D7" s="21">
        <v>9736.9599999999991</v>
      </c>
      <c r="E7" s="21">
        <f t="shared" si="0"/>
        <v>10786.145</v>
      </c>
      <c r="F7" s="21">
        <v>11835.33</v>
      </c>
      <c r="G7" s="21" t="str">
        <f t="shared" si="1"/>
        <v/>
      </c>
      <c r="H7" s="22">
        <f t="shared" si="2"/>
        <v>0.21550566090443013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158</v>
      </c>
      <c r="C8" s="20" t="s">
        <v>19</v>
      </c>
      <c r="D8" s="21">
        <v>7912.67</v>
      </c>
      <c r="E8" s="21">
        <f t="shared" si="0"/>
        <v>9890.4</v>
      </c>
      <c r="F8" s="21">
        <v>11868.13</v>
      </c>
      <c r="G8" s="21" t="str">
        <f t="shared" si="1"/>
        <v/>
      </c>
      <c r="H8" s="22">
        <f t="shared" si="2"/>
        <v>0.49988941785768892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158</v>
      </c>
      <c r="C9" s="20" t="s">
        <v>19</v>
      </c>
      <c r="D9" s="21">
        <v>9013.33</v>
      </c>
      <c r="E9" s="21">
        <f t="shared" si="0"/>
        <v>10008.380000000001</v>
      </c>
      <c r="F9" s="21">
        <v>11003.43</v>
      </c>
      <c r="G9" s="21" t="str">
        <f t="shared" si="1"/>
        <v/>
      </c>
      <c r="H9" s="22">
        <f t="shared" si="2"/>
        <v>0.22079519999822494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161</v>
      </c>
      <c r="C10" s="20" t="s">
        <v>19</v>
      </c>
      <c r="D10" s="21">
        <v>6896.86</v>
      </c>
      <c r="E10" s="21">
        <f t="shared" si="0"/>
        <v>7640.5249999999996</v>
      </c>
      <c r="F10" s="21">
        <v>8384.19</v>
      </c>
      <c r="G10" s="21" t="str">
        <f t="shared" si="1"/>
        <v/>
      </c>
      <c r="H10" s="22">
        <f t="shared" si="2"/>
        <v>0.21565321030149964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160</v>
      </c>
      <c r="C11" s="20" t="s">
        <v>19</v>
      </c>
      <c r="D11" s="21">
        <v>8012</v>
      </c>
      <c r="E11" s="21">
        <f t="shared" si="0"/>
        <v>9414.5</v>
      </c>
      <c r="F11" s="21">
        <v>10817</v>
      </c>
      <c r="G11" s="21" t="str">
        <f t="shared" si="1"/>
        <v/>
      </c>
      <c r="H11" s="22">
        <f t="shared" si="2"/>
        <v>0.35009985022466306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8837.4</v>
      </c>
      <c r="E14" s="32">
        <f ca="1">MEDIAN(INDIRECT("E4"):E12)</f>
        <v>9949.39</v>
      </c>
      <c r="F14" s="32">
        <f ca="1">MEDIAN(INDIRECT("F4"):F12)</f>
        <v>11419.380000000001</v>
      </c>
      <c r="G14" s="33"/>
      <c r="H14" s="34">
        <f ca="1">MEDIAN(INDIRECT("H4"):H12)</f>
        <v>0.21822344583456788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8784.2649999999994</v>
      </c>
      <c r="E15" s="33">
        <f ca="1">AVERAGE(INDIRECT("E4"):E12)</f>
        <v>9828.4618749999991</v>
      </c>
      <c r="F15" s="33">
        <f ca="1">AVERAGE(INDIRECT("F4"):F12)</f>
        <v>10872.658749999999</v>
      </c>
      <c r="G15" s="33"/>
      <c r="H15" s="34">
        <f ca="1">AVERAGE(INDIRECT("H4"):H12)</f>
        <v>0.24228806947329354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0.27813926849833726</v>
      </c>
      <c r="E16" s="34">
        <f ca="1">IFERROR(INDIRECT(ADDRESS(ROW()-2,COLUMN()))/E3-1,"")</f>
        <v>0.29879628795622182</v>
      </c>
      <c r="F16" s="34">
        <f ca="1">IFERROR(INDIRECT(ADDRESS(ROW()-2,COLUMN()))/F3-1,"")</f>
        <v>0.35837138843323224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0.27045443698322447</v>
      </c>
      <c r="E17" s="34">
        <f ca="1">IF(E3&gt;=INDIRECT(ADDRESS(ROW()-2,COLUMN())),"At Market",INDIRECT(ADDRESS(ROW()-2,COLUMN()))/E3-1)</f>
        <v>0.28301029506022468</v>
      </c>
      <c r="F17" s="34">
        <f ca="1">IF(F3&gt;=INDIRECT(ADDRESS(ROW()-2,COLUMN())),"At Market",INDIRECT(ADDRESS(ROW()-2,COLUMN()))/F3-1)</f>
        <v>0.293337165607785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B6" workbookViewId="0">
      <selection activeCell="E2" sqref="E1:E1048576"/>
    </sheetView>
  </sheetViews>
  <sheetFormatPr defaultColWidth="9.1796875" defaultRowHeight="13" x14ac:dyDescent="0.3"/>
  <cols>
    <col min="1" max="1" width="51" style="5" bestFit="1" customWidth="1"/>
    <col min="2" max="2" width="67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Assistant Chief Probation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162</v>
      </c>
      <c r="C3" s="12" t="s">
        <v>19</v>
      </c>
      <c r="D3" s="13">
        <v>7063.33</v>
      </c>
      <c r="E3" s="13">
        <f t="shared" ref="E3:E11" si="0">IF(OR(B3 = "No Comparable Class", B3 = "Data Not Available", B3 = "Not Surveyed"),"",MEDIAN(D3,F3))</f>
        <v>7820.8</v>
      </c>
      <c r="F3" s="13">
        <v>8578.27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0.21447957266615036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163</v>
      </c>
      <c r="C4" s="20" t="s">
        <v>19</v>
      </c>
      <c r="D4" s="21">
        <v>8401.4699999999993</v>
      </c>
      <c r="E4" s="21">
        <f t="shared" si="0"/>
        <v>9307.1349999999984</v>
      </c>
      <c r="F4" s="21">
        <v>10212.799999999999</v>
      </c>
      <c r="G4" s="21" t="str">
        <f t="shared" si="1"/>
        <v/>
      </c>
      <c r="H4" s="22">
        <f t="shared" si="2"/>
        <v>0.21559679437050905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Assistant Chief Probation Officer</v>
      </c>
      <c r="AN4" s="5">
        <f ca="1">E13</f>
        <v>8</v>
      </c>
      <c r="AO4" s="53">
        <f>D3</f>
        <v>7063.33</v>
      </c>
      <c r="AP4" s="53">
        <f>E3</f>
        <v>7820.8</v>
      </c>
      <c r="AQ4" s="53">
        <f>F3</f>
        <v>8578.27</v>
      </c>
      <c r="AR4" s="53">
        <f ca="1">D14</f>
        <v>9433.2649999999994</v>
      </c>
      <c r="AS4" s="53">
        <f ca="1">E14</f>
        <v>10449.415000000001</v>
      </c>
      <c r="AT4" s="53">
        <f ca="1">F14</f>
        <v>11465.564999999999</v>
      </c>
      <c r="AU4" s="11">
        <f ca="1">D16</f>
        <v>0.33552658590211681</v>
      </c>
      <c r="AV4" s="11">
        <f ca="1">E16</f>
        <v>0.33610564136661214</v>
      </c>
      <c r="AW4" s="11">
        <f ca="1">F16</f>
        <v>0.33658243445356684</v>
      </c>
    </row>
    <row r="5" spans="1:49" ht="18.75" customHeight="1" x14ac:dyDescent="0.45">
      <c r="A5" s="20" t="s">
        <v>22</v>
      </c>
      <c r="B5" s="20" t="s">
        <v>162</v>
      </c>
      <c r="C5" s="20" t="s">
        <v>19</v>
      </c>
      <c r="D5" s="21">
        <v>9448.4</v>
      </c>
      <c r="E5" s="21">
        <f t="shared" si="0"/>
        <v>10465.865</v>
      </c>
      <c r="F5" s="21">
        <v>11483.33</v>
      </c>
      <c r="G5" s="21" t="str">
        <f t="shared" si="1"/>
        <v/>
      </c>
      <c r="H5" s="22">
        <f t="shared" si="2"/>
        <v>0.21537297320181192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164</v>
      </c>
      <c r="C6" s="20" t="s">
        <v>19</v>
      </c>
      <c r="D6" s="21">
        <v>8874</v>
      </c>
      <c r="E6" s="21">
        <f t="shared" si="0"/>
        <v>9853.6650000000009</v>
      </c>
      <c r="F6" s="21">
        <v>10833.33</v>
      </c>
      <c r="G6" s="21" t="str">
        <f t="shared" si="1"/>
        <v/>
      </c>
      <c r="H6" s="22">
        <f t="shared" si="2"/>
        <v>0.2207944557133199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165</v>
      </c>
      <c r="C7" s="20" t="s">
        <v>19</v>
      </c>
      <c r="D7" s="21">
        <v>9418.1299999999992</v>
      </c>
      <c r="E7" s="21">
        <f t="shared" si="0"/>
        <v>10432.965</v>
      </c>
      <c r="F7" s="21">
        <v>11447.8</v>
      </c>
      <c r="G7" s="21" t="str">
        <f t="shared" si="1"/>
        <v/>
      </c>
      <c r="H7" s="22">
        <f t="shared" si="2"/>
        <v>0.21550668763332004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162</v>
      </c>
      <c r="C8" s="20" t="s">
        <v>19</v>
      </c>
      <c r="D8" s="21">
        <v>9807.2000000000007</v>
      </c>
      <c r="E8" s="21">
        <f t="shared" si="0"/>
        <v>12259.865000000002</v>
      </c>
      <c r="F8" s="21">
        <v>14712.53</v>
      </c>
      <c r="G8" s="21" t="str">
        <f t="shared" si="1"/>
        <v/>
      </c>
      <c r="H8" s="22">
        <f t="shared" si="2"/>
        <v>0.50017640101150174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162</v>
      </c>
      <c r="C9" s="20" t="s">
        <v>19</v>
      </c>
      <c r="D9" s="21">
        <v>8280.6200000000008</v>
      </c>
      <c r="E9" s="21">
        <f t="shared" si="0"/>
        <v>9194.77</v>
      </c>
      <c r="F9" s="21">
        <v>10108.92</v>
      </c>
      <c r="G9" s="21" t="str">
        <f t="shared" si="1"/>
        <v/>
      </c>
      <c r="H9" s="22">
        <f t="shared" si="2"/>
        <v>0.22079264596129256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162</v>
      </c>
      <c r="C10" s="20" t="s">
        <v>19</v>
      </c>
      <c r="D10" s="21">
        <v>10118.24</v>
      </c>
      <c r="E10" s="21">
        <f t="shared" si="0"/>
        <v>11209.424999999999</v>
      </c>
      <c r="F10" s="21">
        <v>12300.61</v>
      </c>
      <c r="G10" s="21" t="str">
        <f t="shared" si="1"/>
        <v/>
      </c>
      <c r="H10" s="22">
        <f t="shared" si="2"/>
        <v>0.21568672022011737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162</v>
      </c>
      <c r="C11" s="20" t="s">
        <v>19</v>
      </c>
      <c r="D11" s="21">
        <v>9725</v>
      </c>
      <c r="E11" s="21">
        <f t="shared" si="0"/>
        <v>11427</v>
      </c>
      <c r="F11" s="21">
        <v>13129</v>
      </c>
      <c r="G11" s="21" t="str">
        <f t="shared" si="1"/>
        <v/>
      </c>
      <c r="H11" s="22">
        <f t="shared" si="2"/>
        <v>0.35002570694087409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9433.2649999999994</v>
      </c>
      <c r="E14" s="32">
        <f ca="1">MEDIAN(INDIRECT("E4"):E12)</f>
        <v>10449.415000000001</v>
      </c>
      <c r="F14" s="32">
        <f ca="1">MEDIAN(INDIRECT("F4"):F12)</f>
        <v>11465.564999999999</v>
      </c>
      <c r="G14" s="33"/>
      <c r="H14" s="34">
        <f ca="1">MEDIAN(INDIRECT("H4"):H12)</f>
        <v>0.21823968309070496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9259.1324999999997</v>
      </c>
      <c r="E15" s="33">
        <f ca="1">AVERAGE(INDIRECT("E4"):E12)</f>
        <v>10518.836250000002</v>
      </c>
      <c r="F15" s="33">
        <f ca="1">AVERAGE(INDIRECT("F4"):F12)</f>
        <v>11778.539999999999</v>
      </c>
      <c r="G15" s="33"/>
      <c r="H15" s="34">
        <f ca="1">AVERAGE(INDIRECT("H4"):H12)</f>
        <v>0.26924404813159331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0.33552658590211681</v>
      </c>
      <c r="E16" s="34">
        <f ca="1">IFERROR(INDIRECT(ADDRESS(ROW()-2,COLUMN()))/E3-1,"")</f>
        <v>0.33610564136661214</v>
      </c>
      <c r="F16" s="34">
        <f ca="1">IFERROR(INDIRECT(ADDRESS(ROW()-2,COLUMN()))/F3-1,"")</f>
        <v>0.33658243445356684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0.31087355397524963</v>
      </c>
      <c r="E17" s="34">
        <f ca="1">IF(E3&gt;=INDIRECT(ADDRESS(ROW()-2,COLUMN())),"At Market",INDIRECT(ADDRESS(ROW()-2,COLUMN()))/E3-1)</f>
        <v>0.34498213098404285</v>
      </c>
      <c r="F17" s="34">
        <f ca="1">IF(F3&gt;=INDIRECT(ADDRESS(ROW()-2,COLUMN())),"At Market",INDIRECT(ADDRESS(ROW()-2,COLUMN()))/F3-1)</f>
        <v>0.37306706363870545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7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Assistant Clerk/Recorder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166</v>
      </c>
      <c r="C3" s="12" t="s">
        <v>19</v>
      </c>
      <c r="D3" s="13">
        <v>5865.6</v>
      </c>
      <c r="E3" s="13">
        <f t="shared" ref="E3:E11" si="0">IF(OR(B3 = "No Comparable Class", B3 = "Data Not Available", B3 = "Not Surveyed"),"",MEDIAN(D3,F3))</f>
        <v>6498.2650000000003</v>
      </c>
      <c r="F3" s="13">
        <v>7130.93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0.21572047190398247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167</v>
      </c>
      <c r="C4" s="20" t="s">
        <v>19</v>
      </c>
      <c r="D4" s="21">
        <v>7411.73</v>
      </c>
      <c r="E4" s="21">
        <f t="shared" si="0"/>
        <v>7411.73</v>
      </c>
      <c r="F4" s="21">
        <v>7411.73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Assistant Clerk/Recorder</v>
      </c>
      <c r="AN4" s="5">
        <f ca="1">E13</f>
        <v>8</v>
      </c>
      <c r="AO4" s="53">
        <f>D3</f>
        <v>5865.6</v>
      </c>
      <c r="AP4" s="53">
        <f>E3</f>
        <v>6498.2650000000003</v>
      </c>
      <c r="AQ4" s="53">
        <f>F3</f>
        <v>7130.93</v>
      </c>
      <c r="AR4" s="53">
        <f ca="1">D14</f>
        <v>7360.8050000000003</v>
      </c>
      <c r="AS4" s="53">
        <f ca="1">E14</f>
        <v>7997.69</v>
      </c>
      <c r="AT4" s="53">
        <f ca="1">F14</f>
        <v>9249.3349999999991</v>
      </c>
      <c r="AU4" s="11">
        <f ca="1">D16</f>
        <v>0.2549108360611021</v>
      </c>
      <c r="AV4" s="11">
        <f ca="1">E16</f>
        <v>0.23074235969139445</v>
      </c>
      <c r="AW4" s="11">
        <f ca="1">F16</f>
        <v>0.29707275208142536</v>
      </c>
    </row>
    <row r="5" spans="1:49" ht="18.75" customHeight="1" x14ac:dyDescent="0.45">
      <c r="A5" s="20" t="s">
        <v>22</v>
      </c>
      <c r="B5" s="20" t="s">
        <v>168</v>
      </c>
      <c r="C5" s="20" t="s">
        <v>19</v>
      </c>
      <c r="D5" s="21">
        <v>7988.93</v>
      </c>
      <c r="E5" s="21">
        <f t="shared" si="0"/>
        <v>8849.5299999999988</v>
      </c>
      <c r="F5" s="21">
        <v>9710.1299999999992</v>
      </c>
      <c r="G5" s="21" t="str">
        <f t="shared" si="1"/>
        <v/>
      </c>
      <c r="H5" s="22">
        <f t="shared" si="2"/>
        <v>0.21544812634482957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169</v>
      </c>
      <c r="C6" s="20" t="s">
        <v>19</v>
      </c>
      <c r="D6" s="21">
        <v>8874</v>
      </c>
      <c r="E6" s="21">
        <f t="shared" si="0"/>
        <v>9853.6650000000009</v>
      </c>
      <c r="F6" s="21">
        <v>10833.33</v>
      </c>
      <c r="G6" s="21" t="str">
        <f t="shared" si="1"/>
        <v/>
      </c>
      <c r="H6" s="22">
        <f t="shared" si="2"/>
        <v>0.2207944557133199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170</v>
      </c>
      <c r="C7" s="20" t="s">
        <v>19</v>
      </c>
      <c r="D7" s="21">
        <v>5892.73</v>
      </c>
      <c r="E7" s="21">
        <f t="shared" si="0"/>
        <v>6527.69</v>
      </c>
      <c r="F7" s="21">
        <v>7162.65</v>
      </c>
      <c r="G7" s="21" t="str">
        <f t="shared" si="1"/>
        <v/>
      </c>
      <c r="H7" s="22">
        <f t="shared" si="2"/>
        <v>0.21550622546765252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65</v>
      </c>
      <c r="C8" s="20" t="s">
        <v>19</v>
      </c>
      <c r="D8" s="21">
        <v>6298.93</v>
      </c>
      <c r="E8" s="21">
        <f t="shared" si="0"/>
        <v>7872.8</v>
      </c>
      <c r="F8" s="21">
        <v>9446.67</v>
      </c>
      <c r="G8" s="21" t="str">
        <f t="shared" si="1"/>
        <v/>
      </c>
      <c r="H8" s="22">
        <f t="shared" si="2"/>
        <v>0.49972614396413362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171</v>
      </c>
      <c r="C9" s="20" t="s">
        <v>19</v>
      </c>
      <c r="D9" s="21">
        <v>7309.88</v>
      </c>
      <c r="E9" s="21">
        <f t="shared" si="0"/>
        <v>8116.8799999999992</v>
      </c>
      <c r="F9" s="21">
        <v>8923.8799999999992</v>
      </c>
      <c r="G9" s="21" t="str">
        <f t="shared" si="1"/>
        <v/>
      </c>
      <c r="H9" s="22">
        <f t="shared" si="2"/>
        <v>0.22079705822804185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172</v>
      </c>
      <c r="C10" s="20" t="s">
        <v>19</v>
      </c>
      <c r="D10" s="21">
        <v>8051.7</v>
      </c>
      <c r="E10" s="21">
        <f t="shared" si="0"/>
        <v>8919.2899999999991</v>
      </c>
      <c r="F10" s="21">
        <v>9786.8799999999992</v>
      </c>
      <c r="G10" s="21" t="str">
        <f t="shared" si="1"/>
        <v/>
      </c>
      <c r="H10" s="22">
        <f t="shared" si="2"/>
        <v>0.21550480022852314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173</v>
      </c>
      <c r="C11" s="20" t="s">
        <v>19</v>
      </c>
      <c r="D11" s="21">
        <v>6705</v>
      </c>
      <c r="E11" s="21">
        <f t="shared" si="0"/>
        <v>7878.5</v>
      </c>
      <c r="F11" s="21">
        <v>9052</v>
      </c>
      <c r="G11" s="21" t="str">
        <f t="shared" si="1"/>
        <v/>
      </c>
      <c r="H11" s="22">
        <f t="shared" si="2"/>
        <v>0.35003728560775538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7360.8050000000003</v>
      </c>
      <c r="E14" s="32">
        <f ca="1">MEDIAN(INDIRECT("E4"):E12)</f>
        <v>7997.69</v>
      </c>
      <c r="F14" s="32">
        <f ca="1">MEDIAN(INDIRECT("F4"):F12)</f>
        <v>9249.3349999999991</v>
      </c>
      <c r="G14" s="33"/>
      <c r="H14" s="34">
        <f ca="1">MEDIAN(INDIRECT("H4"):H12)</f>
        <v>0.21815034059048621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7316.6124999999993</v>
      </c>
      <c r="E15" s="33">
        <f ca="1">AVERAGE(INDIRECT("E4"):E12)</f>
        <v>8178.7606249999999</v>
      </c>
      <c r="F15" s="33">
        <f ca="1">AVERAGE(INDIRECT("F4"):F12)</f>
        <v>9040.9087499999987</v>
      </c>
      <c r="G15" s="33"/>
      <c r="H15" s="34">
        <f ca="1">AVERAGE(INDIRECT("H4"):H12)</f>
        <v>0.242226761944282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0.2549108360611021</v>
      </c>
      <c r="E16" s="34">
        <f ca="1">IFERROR(INDIRECT(ADDRESS(ROW()-2,COLUMN()))/E3-1,"")</f>
        <v>0.23074235969139445</v>
      </c>
      <c r="F16" s="34">
        <f ca="1">IFERROR(INDIRECT(ADDRESS(ROW()-2,COLUMN()))/F3-1,"")</f>
        <v>0.29707275208142536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0.24737665370976525</v>
      </c>
      <c r="E17" s="34">
        <f ca="1">IF(E3&gt;=INDIRECT(ADDRESS(ROW()-2,COLUMN())),"At Market",INDIRECT(ADDRESS(ROW()-2,COLUMN()))/E3-1)</f>
        <v>0.25860681658873563</v>
      </c>
      <c r="F17" s="34">
        <f ca="1">IF(F3&gt;=INDIRECT(ADDRESS(ROW()-2,COLUMN())),"At Market",INDIRECT(ADDRESS(ROW()-2,COLUMN()))/F3-1)</f>
        <v>0.26784427136432387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6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Assistant County Administrative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174</v>
      </c>
      <c r="C3" s="12" t="s">
        <v>19</v>
      </c>
      <c r="D3" s="13">
        <v>9769.07</v>
      </c>
      <c r="E3" s="13">
        <f t="shared" ref="E3:E11" si="0">IF(OR(B3 = "No Comparable Class", B3 = "Data Not Available", B3 = "Not Surveyed"),"",MEDIAN(D3,F3))</f>
        <v>10822.934999999999</v>
      </c>
      <c r="F3" s="13">
        <v>11876.8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0.21575544038480632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Assistant County Administrative Officer</v>
      </c>
      <c r="AN4" s="5">
        <f ca="1">E13</f>
        <v>7</v>
      </c>
      <c r="AO4" s="53">
        <f>D3</f>
        <v>9769.07</v>
      </c>
      <c r="AP4" s="53">
        <f>E3</f>
        <v>10822.934999999999</v>
      </c>
      <c r="AQ4" s="53">
        <f>F3</f>
        <v>11876.8</v>
      </c>
      <c r="AR4" s="53">
        <f ca="1">D14</f>
        <v>13877.71</v>
      </c>
      <c r="AS4" s="53">
        <f ca="1">E14</f>
        <v>15849.599999999999</v>
      </c>
      <c r="AT4" s="53">
        <f ca="1">F14</f>
        <v>18078</v>
      </c>
      <c r="AU4" s="11">
        <f ca="1">D16</f>
        <v>0.4205763701150671</v>
      </c>
      <c r="AV4" s="11">
        <f ca="1">E16</f>
        <v>0.46444564251748721</v>
      </c>
      <c r="AW4" s="11">
        <f ca="1">F16</f>
        <v>0.52212717230230377</v>
      </c>
    </row>
    <row r="5" spans="1:49" ht="18.75" customHeight="1" x14ac:dyDescent="0.45">
      <c r="A5" s="20" t="s">
        <v>22</v>
      </c>
      <c r="B5" s="20" t="s">
        <v>175</v>
      </c>
      <c r="C5" s="20" t="s">
        <v>19</v>
      </c>
      <c r="D5" s="21">
        <v>14308.67</v>
      </c>
      <c r="E5" s="21">
        <f t="shared" si="0"/>
        <v>15849.599999999999</v>
      </c>
      <c r="F5" s="21">
        <v>17390.53</v>
      </c>
      <c r="G5" s="21" t="str">
        <f t="shared" si="1"/>
        <v/>
      </c>
      <c r="H5" s="22">
        <f t="shared" si="2"/>
        <v>0.21538409929084934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176</v>
      </c>
      <c r="C6" s="20" t="s">
        <v>19</v>
      </c>
      <c r="D6" s="21">
        <v>13877.71</v>
      </c>
      <c r="E6" s="21">
        <f t="shared" si="0"/>
        <v>15409.764999999999</v>
      </c>
      <c r="F6" s="21">
        <v>16941.82</v>
      </c>
      <c r="G6" s="21" t="str">
        <f t="shared" si="1"/>
        <v/>
      </c>
      <c r="H6" s="22">
        <f t="shared" si="2"/>
        <v>0.2207936323788291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177</v>
      </c>
      <c r="C7" s="20" t="s">
        <v>19</v>
      </c>
      <c r="D7" s="21">
        <v>16587.18</v>
      </c>
      <c r="E7" s="21">
        <f t="shared" si="0"/>
        <v>18374.495000000003</v>
      </c>
      <c r="F7" s="21">
        <v>20161.810000000001</v>
      </c>
      <c r="G7" s="21" t="str">
        <f t="shared" si="1"/>
        <v/>
      </c>
      <c r="H7" s="22">
        <f t="shared" si="2"/>
        <v>0.21550558925628116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178</v>
      </c>
      <c r="C8" s="20" t="s">
        <v>19</v>
      </c>
      <c r="D8" s="21">
        <v>13138.67</v>
      </c>
      <c r="E8" s="21">
        <f t="shared" si="0"/>
        <v>16423.334999999999</v>
      </c>
      <c r="F8" s="21">
        <v>19708</v>
      </c>
      <c r="G8" s="21" t="str">
        <f t="shared" si="1"/>
        <v/>
      </c>
      <c r="H8" s="22">
        <f t="shared" si="2"/>
        <v>0.49999961944397731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174</v>
      </c>
      <c r="C9" s="20" t="s">
        <v>19</v>
      </c>
      <c r="D9" s="21">
        <v>11740.51</v>
      </c>
      <c r="E9" s="21">
        <f t="shared" si="0"/>
        <v>13036.625</v>
      </c>
      <c r="F9" s="21">
        <v>14332.74</v>
      </c>
      <c r="G9" s="21" t="str">
        <f t="shared" si="1"/>
        <v/>
      </c>
      <c r="H9" s="22">
        <f t="shared" si="2"/>
        <v>0.22079364525050438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177</v>
      </c>
      <c r="C10" s="20" t="s">
        <v>19</v>
      </c>
      <c r="D10" s="21">
        <v>15057.22</v>
      </c>
      <c r="E10" s="21">
        <f t="shared" si="0"/>
        <v>16679.689999999999</v>
      </c>
      <c r="F10" s="21">
        <v>18302.16</v>
      </c>
      <c r="G10" s="21" t="str">
        <f t="shared" si="1"/>
        <v/>
      </c>
      <c r="H10" s="22">
        <f t="shared" si="2"/>
        <v>0.21550724502929497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177</v>
      </c>
      <c r="C11" s="20" t="s">
        <v>19</v>
      </c>
      <c r="D11" s="21">
        <v>13391</v>
      </c>
      <c r="E11" s="21">
        <f t="shared" si="0"/>
        <v>15734.5</v>
      </c>
      <c r="F11" s="21">
        <v>18078</v>
      </c>
      <c r="G11" s="21" t="str">
        <f t="shared" si="1"/>
        <v/>
      </c>
      <c r="H11" s="22">
        <f t="shared" si="2"/>
        <v>0.35001120155328214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13877.71</v>
      </c>
      <c r="E14" s="32">
        <f ca="1">MEDIAN(INDIRECT("E4"):E12)</f>
        <v>15849.599999999999</v>
      </c>
      <c r="F14" s="32">
        <f ca="1">MEDIAN(INDIRECT("F4"):F12)</f>
        <v>18078</v>
      </c>
      <c r="G14" s="33"/>
      <c r="H14" s="34">
        <f ca="1">MEDIAN(INDIRECT("H4"):H12)</f>
        <v>0.2207936323788291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14014.422857142856</v>
      </c>
      <c r="E15" s="33">
        <f ca="1">AVERAGE(INDIRECT("E4"):E12)</f>
        <v>15929.715714285716</v>
      </c>
      <c r="F15" s="33">
        <f ca="1">AVERAGE(INDIRECT("F4"):F12)</f>
        <v>17845.008571428574</v>
      </c>
      <c r="G15" s="33"/>
      <c r="H15" s="34">
        <f ca="1">AVERAGE(INDIRECT("H4"):H12)</f>
        <v>0.27685643317185976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0.4205763701150671</v>
      </c>
      <c r="E16" s="34">
        <f ca="1">IFERROR(INDIRECT(ADDRESS(ROW()-2,COLUMN()))/E3-1,"")</f>
        <v>0.46444564251748721</v>
      </c>
      <c r="F16" s="34">
        <f ca="1">IFERROR(INDIRECT(ADDRESS(ROW()-2,COLUMN()))/F3-1,"")</f>
        <v>0.52212717230230377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0.43457082988891016</v>
      </c>
      <c r="E17" s="34">
        <f ca="1">IF(E3&gt;=INDIRECT(ADDRESS(ROW()-2,COLUMN())),"At Market",INDIRECT(ADDRESS(ROW()-2,COLUMN()))/E3-1)</f>
        <v>0.47184804438774841</v>
      </c>
      <c r="F17" s="34">
        <f ca="1">IF(F3&gt;=INDIRECT(ADDRESS(ROW()-2,COLUMN())),"At Market",INDIRECT(ADDRESS(ROW()-2,COLUMN()))/F3-1)</f>
        <v>0.50250981505359826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1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Assistant Director - HHSA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179</v>
      </c>
      <c r="C3" s="12" t="s">
        <v>19</v>
      </c>
      <c r="D3" s="13">
        <v>8687.4699999999993</v>
      </c>
      <c r="E3" s="13">
        <f t="shared" ref="E3:E11" si="0">IF(OR(B3 = "No Comparable Class", B3 = "Data Not Available", B3 = "Not Surveyed"),"",MEDIAN(D3,F3))</f>
        <v>9623.4699999999993</v>
      </c>
      <c r="F3" s="13">
        <v>10559.47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0.21548275850161214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Assistant Director - HHSA</v>
      </c>
      <c r="AN4" s="5">
        <f ca="1">E13</f>
        <v>6</v>
      </c>
      <c r="AO4" s="53">
        <f>D3</f>
        <v>8687.4699999999993</v>
      </c>
      <c r="AP4" s="53">
        <f>E3</f>
        <v>9623.4699999999993</v>
      </c>
      <c r="AQ4" s="53">
        <f>F3</f>
        <v>10559.47</v>
      </c>
      <c r="AR4" s="53">
        <f ca="1">D14</f>
        <v>9793.9599999999991</v>
      </c>
      <c r="AS4" s="53">
        <f ca="1">E14</f>
        <v>11149.07</v>
      </c>
      <c r="AT4" s="53">
        <f ca="1">F14</f>
        <v>12527.48</v>
      </c>
      <c r="AU4" s="11">
        <f ca="1">D16</f>
        <v>0.12736619522139359</v>
      </c>
      <c r="AV4" s="11">
        <f ca="1">E16</f>
        <v>0.15852909605371046</v>
      </c>
      <c r="AW4" s="11">
        <f ca="1">F16</f>
        <v>0.18637393732829399</v>
      </c>
    </row>
    <row r="5" spans="1:49" ht="18.75" customHeight="1" x14ac:dyDescent="0.45">
      <c r="A5" s="20" t="s">
        <v>22</v>
      </c>
      <c r="B5" s="20" t="s">
        <v>180</v>
      </c>
      <c r="C5" s="20" t="s">
        <v>19</v>
      </c>
      <c r="D5" s="21">
        <v>11625.47</v>
      </c>
      <c r="E5" s="21">
        <f t="shared" si="0"/>
        <v>12877.8</v>
      </c>
      <c r="F5" s="21">
        <v>14130.13</v>
      </c>
      <c r="G5" s="21" t="str">
        <f t="shared" si="1"/>
        <v/>
      </c>
      <c r="H5" s="22">
        <f t="shared" si="2"/>
        <v>0.21544591315447881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181</v>
      </c>
      <c r="C7" s="20" t="s">
        <v>19</v>
      </c>
      <c r="D7" s="21">
        <v>9326.6</v>
      </c>
      <c r="E7" s="21">
        <f t="shared" si="0"/>
        <v>10331.57</v>
      </c>
      <c r="F7" s="21">
        <v>11336.54</v>
      </c>
      <c r="G7" s="21" t="str">
        <f t="shared" si="1"/>
        <v/>
      </c>
      <c r="H7" s="22">
        <f t="shared" si="2"/>
        <v>0.21550618660605148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182</v>
      </c>
      <c r="C8" s="20" t="s">
        <v>19</v>
      </c>
      <c r="D8" s="21">
        <v>7912.67</v>
      </c>
      <c r="E8" s="21">
        <f t="shared" si="0"/>
        <v>9890.4</v>
      </c>
      <c r="F8" s="21">
        <v>11868.13</v>
      </c>
      <c r="G8" s="21" t="str">
        <f t="shared" si="1"/>
        <v/>
      </c>
      <c r="H8" s="22">
        <f t="shared" si="2"/>
        <v>0.49988941785768892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183</v>
      </c>
      <c r="C9" s="20" t="s">
        <v>19</v>
      </c>
      <c r="D9" s="21">
        <v>10261.32</v>
      </c>
      <c r="E9" s="21">
        <f t="shared" si="0"/>
        <v>11394.14</v>
      </c>
      <c r="F9" s="21">
        <v>12526.96</v>
      </c>
      <c r="G9" s="21" t="str">
        <f t="shared" si="1"/>
        <v/>
      </c>
      <c r="H9" s="22">
        <f t="shared" si="2"/>
        <v>0.22079420581367692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184</v>
      </c>
      <c r="C10" s="20" t="s">
        <v>19</v>
      </c>
      <c r="D10" s="21">
        <v>14503.01</v>
      </c>
      <c r="E10" s="21">
        <f t="shared" si="0"/>
        <v>16065.744999999999</v>
      </c>
      <c r="F10" s="21">
        <v>17628.48</v>
      </c>
      <c r="G10" s="21" t="str">
        <f t="shared" si="1"/>
        <v/>
      </c>
      <c r="H10" s="22">
        <f t="shared" si="2"/>
        <v>0.2155049193236438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185</v>
      </c>
      <c r="C11" s="20" t="s">
        <v>19</v>
      </c>
      <c r="D11" s="21">
        <v>9280</v>
      </c>
      <c r="E11" s="21">
        <f t="shared" si="0"/>
        <v>10904</v>
      </c>
      <c r="F11" s="21">
        <v>12528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9793.9599999999991</v>
      </c>
      <c r="E14" s="32">
        <f ca="1">MEDIAN(INDIRECT("E4"):E12)</f>
        <v>11149.07</v>
      </c>
      <c r="F14" s="32">
        <f ca="1">MEDIAN(INDIRECT("F4"):F12)</f>
        <v>12527.48</v>
      </c>
      <c r="G14" s="33"/>
      <c r="H14" s="34">
        <f ca="1">MEDIAN(INDIRECT("H4"):H12)</f>
        <v>0.2181501962098642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10484.844999999999</v>
      </c>
      <c r="E15" s="33">
        <f ca="1">AVERAGE(INDIRECT("E4"):E12)</f>
        <v>11910.609166666667</v>
      </c>
      <c r="F15" s="33">
        <f ca="1">AVERAGE(INDIRECT("F4"):F12)</f>
        <v>13336.373333333331</v>
      </c>
      <c r="G15" s="33"/>
      <c r="H15" s="34">
        <f ca="1">AVERAGE(INDIRECT("H4"):H12)</f>
        <v>0.28619010712592335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0.12736619522139359</v>
      </c>
      <c r="E16" s="34">
        <f ca="1">IFERROR(INDIRECT(ADDRESS(ROW()-2,COLUMN()))/E3-1,"")</f>
        <v>0.15852909605371046</v>
      </c>
      <c r="F16" s="34">
        <f ca="1">IFERROR(INDIRECT(ADDRESS(ROW()-2,COLUMN()))/F3-1,"")</f>
        <v>0.18637393732829399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0.20689280078089478</v>
      </c>
      <c r="E17" s="34">
        <f ca="1">IF(E3&gt;=INDIRECT(ADDRESS(ROW()-2,COLUMN())),"At Market",INDIRECT(ADDRESS(ROW()-2,COLUMN()))/E3-1)</f>
        <v>0.23766262758305134</v>
      </c>
      <c r="F17" s="34">
        <f ca="1">IF(F3&gt;=INDIRECT(ADDRESS(ROW()-2,COLUMN())),"At Market",INDIRECT(ADDRESS(ROW()-2,COLUMN()))/F3-1)</f>
        <v>0.26297752949090558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9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Assistant District Attorney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186</v>
      </c>
      <c r="C3" s="12" t="s">
        <v>19</v>
      </c>
      <c r="D3" s="13">
        <v>9885.2000000000007</v>
      </c>
      <c r="E3" s="13">
        <f t="shared" ref="E3:E11" si="0">IF(OR(B3 = "No Comparable Class", B3 = "Data Not Available", B3 = "Not Surveyed"),"",MEDIAN(D3,F3))</f>
        <v>10950.334999999999</v>
      </c>
      <c r="F3" s="13">
        <v>12015.47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0.21550095091652155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187</v>
      </c>
      <c r="C4" s="20" t="s">
        <v>19</v>
      </c>
      <c r="D4" s="21">
        <v>12826.67</v>
      </c>
      <c r="E4" s="21">
        <f t="shared" si="0"/>
        <v>12826.67</v>
      </c>
      <c r="F4" s="21">
        <v>12826.67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Assistant District Attorney</v>
      </c>
      <c r="AN4" s="5">
        <f ca="1">E13</f>
        <v>8</v>
      </c>
      <c r="AO4" s="53">
        <f>D3</f>
        <v>9885.2000000000007</v>
      </c>
      <c r="AP4" s="53">
        <f>E3</f>
        <v>10950.334999999999</v>
      </c>
      <c r="AQ4" s="53">
        <f>F3</f>
        <v>12015.47</v>
      </c>
      <c r="AR4" s="53">
        <f ca="1">D14</f>
        <v>12372.485000000001</v>
      </c>
      <c r="AS4" s="53">
        <f ca="1">E14</f>
        <v>13253.935000000001</v>
      </c>
      <c r="AT4" s="53">
        <f ca="1">F14</f>
        <v>14354.2</v>
      </c>
      <c r="AU4" s="11">
        <f ca="1">D16</f>
        <v>0.25161706389349736</v>
      </c>
      <c r="AV4" s="11">
        <f ca="1">E16</f>
        <v>0.2103679933079674</v>
      </c>
      <c r="AW4" s="11">
        <f ca="1">F16</f>
        <v>0.19464323909093872</v>
      </c>
    </row>
    <row r="5" spans="1:49" ht="18.75" customHeight="1" x14ac:dyDescent="0.45">
      <c r="A5" s="20" t="s">
        <v>22</v>
      </c>
      <c r="B5" s="20" t="s">
        <v>186</v>
      </c>
      <c r="C5" s="20" t="s">
        <v>19</v>
      </c>
      <c r="D5" s="21">
        <v>12350</v>
      </c>
      <c r="E5" s="21">
        <f t="shared" si="0"/>
        <v>13681.2</v>
      </c>
      <c r="F5" s="21">
        <v>15012.4</v>
      </c>
      <c r="G5" s="21" t="str">
        <f t="shared" si="1"/>
        <v/>
      </c>
      <c r="H5" s="22">
        <f t="shared" si="2"/>
        <v>0.21557894736842109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186</v>
      </c>
      <c r="C6" s="20" t="s">
        <v>19</v>
      </c>
      <c r="D6" s="21">
        <v>12394.97</v>
      </c>
      <c r="E6" s="21">
        <f t="shared" si="0"/>
        <v>13763.34</v>
      </c>
      <c r="F6" s="21">
        <v>15131.71</v>
      </c>
      <c r="G6" s="21" t="str">
        <f t="shared" si="1"/>
        <v/>
      </c>
      <c r="H6" s="22">
        <f t="shared" si="2"/>
        <v>0.22079440289085017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186</v>
      </c>
      <c r="C7" s="20" t="s">
        <v>19</v>
      </c>
      <c r="D7" s="21">
        <v>13764.36</v>
      </c>
      <c r="E7" s="21">
        <f t="shared" si="0"/>
        <v>15247.52</v>
      </c>
      <c r="F7" s="21">
        <v>16730.68</v>
      </c>
      <c r="G7" s="21" t="str">
        <f t="shared" si="1"/>
        <v/>
      </c>
      <c r="H7" s="22">
        <f t="shared" si="2"/>
        <v>0.21550729565341209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186</v>
      </c>
      <c r="C8" s="20" t="s">
        <v>19</v>
      </c>
      <c r="D8" s="21">
        <v>6510.4</v>
      </c>
      <c r="E8" s="21">
        <f t="shared" si="0"/>
        <v>7211.5349999999999</v>
      </c>
      <c r="F8" s="21">
        <v>7912.67</v>
      </c>
      <c r="G8" s="21" t="str">
        <f t="shared" si="1"/>
        <v/>
      </c>
      <c r="H8" s="22">
        <f t="shared" si="2"/>
        <v>0.21538922339641187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186</v>
      </c>
      <c r="C9" s="20" t="s">
        <v>19</v>
      </c>
      <c r="D9" s="21">
        <v>10058.64</v>
      </c>
      <c r="E9" s="21">
        <f t="shared" si="0"/>
        <v>11169.08</v>
      </c>
      <c r="F9" s="21">
        <v>12279.52</v>
      </c>
      <c r="G9" s="21" t="str">
        <f t="shared" si="1"/>
        <v/>
      </c>
      <c r="H9" s="22">
        <f t="shared" si="2"/>
        <v>0.22079326827483636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188</v>
      </c>
      <c r="C10" s="20" t="s">
        <v>19</v>
      </c>
      <c r="D10" s="21">
        <v>12622.79</v>
      </c>
      <c r="E10" s="21">
        <f t="shared" si="0"/>
        <v>13983.1</v>
      </c>
      <c r="F10" s="21">
        <v>15343.41</v>
      </c>
      <c r="G10" s="21" t="str">
        <f t="shared" si="1"/>
        <v/>
      </c>
      <c r="H10" s="22">
        <f t="shared" si="2"/>
        <v>0.21553238230216931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189</v>
      </c>
      <c r="C11" s="20" t="s">
        <v>19</v>
      </c>
      <c r="D11" s="21">
        <v>10145</v>
      </c>
      <c r="E11" s="21">
        <f t="shared" si="0"/>
        <v>11920.5</v>
      </c>
      <c r="F11" s="21">
        <v>13696</v>
      </c>
      <c r="G11" s="21" t="str">
        <f t="shared" si="1"/>
        <v/>
      </c>
      <c r="H11" s="22">
        <f t="shared" si="2"/>
        <v>0.35002464268112377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12372.485000000001</v>
      </c>
      <c r="E14" s="32">
        <f ca="1">MEDIAN(INDIRECT("E4"):E12)</f>
        <v>13253.935000000001</v>
      </c>
      <c r="F14" s="32">
        <f ca="1">MEDIAN(INDIRECT("F4"):F12)</f>
        <v>14354.2</v>
      </c>
      <c r="G14" s="33"/>
      <c r="H14" s="34">
        <f ca="1">MEDIAN(INDIRECT("H4"):H12)</f>
        <v>0.2155556648352952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11334.103750000002</v>
      </c>
      <c r="E15" s="33">
        <f ca="1">AVERAGE(INDIRECT("E4"):E12)</f>
        <v>12475.368125000003</v>
      </c>
      <c r="F15" s="33">
        <f ca="1">AVERAGE(INDIRECT("F4"):F12)</f>
        <v>13616.632500000002</v>
      </c>
      <c r="G15" s="33"/>
      <c r="H15" s="34">
        <f ca="1">AVERAGE(INDIRECT("H4"):H12)</f>
        <v>0.20670252032090308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0.25161706389349736</v>
      </c>
      <c r="E16" s="34">
        <f ca="1">IFERROR(INDIRECT(ADDRESS(ROW()-2,COLUMN()))/E3-1,"")</f>
        <v>0.2103679933079674</v>
      </c>
      <c r="F16" s="34">
        <f ca="1">IFERROR(INDIRECT(ADDRESS(ROW()-2,COLUMN()))/F3-1,"")</f>
        <v>0.19464323909093872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0.14657303342370431</v>
      </c>
      <c r="E17" s="34">
        <f ca="1">IF(E3&gt;=INDIRECT(ADDRESS(ROW()-2,COLUMN())),"At Market",INDIRECT(ADDRESS(ROW()-2,COLUMN()))/E3-1)</f>
        <v>0.1392681707911223</v>
      </c>
      <c r="F17" s="34">
        <f ca="1">IF(F3&gt;=INDIRECT(ADDRESS(ROW()-2,COLUMN())),"At Market",INDIRECT(ADDRESS(ROW()-2,COLUMN()))/F3-1)</f>
        <v>0.13325841602534094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Auditor/Controller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190</v>
      </c>
      <c r="C3" s="12" t="s">
        <v>19</v>
      </c>
      <c r="D3" s="13">
        <v>12285.87</v>
      </c>
      <c r="E3" s="13">
        <f t="shared" ref="E3:E11" si="0">IF(OR(B3 = "No Comparable Class", B3 = "Data Not Available", B3 = "Not Surveyed"),"",MEDIAN(D3,F3))</f>
        <v>12285.87</v>
      </c>
      <c r="F3" s="13">
        <v>12285.87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191</v>
      </c>
      <c r="C4" s="20" t="s">
        <v>19</v>
      </c>
      <c r="D4" s="21">
        <v>9667.2000000000007</v>
      </c>
      <c r="E4" s="21">
        <f t="shared" si="0"/>
        <v>9667.2000000000007</v>
      </c>
      <c r="F4" s="21">
        <v>9667.2000000000007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Auditor/Controller</v>
      </c>
      <c r="AN4" s="5">
        <f ca="1">E13</f>
        <v>8</v>
      </c>
      <c r="AO4" s="53">
        <f>D3</f>
        <v>12285.87</v>
      </c>
      <c r="AP4" s="53">
        <f>E3</f>
        <v>12285.87</v>
      </c>
      <c r="AQ4" s="53">
        <f>F3</f>
        <v>12285.87</v>
      </c>
      <c r="AR4" s="53">
        <f ca="1">D14</f>
        <v>14787.02</v>
      </c>
      <c r="AS4" s="53">
        <f ca="1">E14</f>
        <v>14787.02</v>
      </c>
      <c r="AT4" s="53">
        <f ca="1">F14</f>
        <v>15066.19</v>
      </c>
      <c r="AU4" s="11">
        <f ca="1">D16</f>
        <v>0.20357939649369561</v>
      </c>
      <c r="AV4" s="11">
        <f ca="1">E16</f>
        <v>0.20357939649369561</v>
      </c>
      <c r="AW4" s="11">
        <f ca="1">F16</f>
        <v>0.22630224802964705</v>
      </c>
    </row>
    <row r="5" spans="1:49" ht="18.75" customHeight="1" x14ac:dyDescent="0.45">
      <c r="A5" s="20" t="s">
        <v>22</v>
      </c>
      <c r="B5" s="20" t="s">
        <v>192</v>
      </c>
      <c r="C5" s="20" t="s">
        <v>19</v>
      </c>
      <c r="D5" s="21">
        <v>15527.2</v>
      </c>
      <c r="E5" s="21">
        <f t="shared" si="0"/>
        <v>15527.2</v>
      </c>
      <c r="F5" s="21">
        <v>15527.2</v>
      </c>
      <c r="G5" s="21" t="str">
        <f t="shared" si="1"/>
        <v/>
      </c>
      <c r="H5" s="22">
        <f t="shared" si="2"/>
        <v>0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193</v>
      </c>
      <c r="C6" s="20" t="s">
        <v>19</v>
      </c>
      <c r="D6" s="21">
        <v>15030.54</v>
      </c>
      <c r="E6" s="21">
        <f t="shared" si="0"/>
        <v>15030.54</v>
      </c>
      <c r="F6" s="21">
        <v>15030.54</v>
      </c>
      <c r="G6" s="21" t="str">
        <f t="shared" si="1"/>
        <v/>
      </c>
      <c r="H6" s="22">
        <f t="shared" si="2"/>
        <v>0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192</v>
      </c>
      <c r="C7" s="20" t="s">
        <v>19</v>
      </c>
      <c r="D7" s="21">
        <v>15101.84</v>
      </c>
      <c r="E7" s="21">
        <f t="shared" si="0"/>
        <v>15101.84</v>
      </c>
      <c r="F7" s="21">
        <v>15101.84</v>
      </c>
      <c r="G7" s="21" t="str">
        <f t="shared" si="1"/>
        <v/>
      </c>
      <c r="H7" s="22">
        <f t="shared" si="2"/>
        <v>0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192</v>
      </c>
      <c r="C8" s="20" t="s">
        <v>19</v>
      </c>
      <c r="D8" s="21">
        <v>15317.47</v>
      </c>
      <c r="E8" s="21">
        <f t="shared" si="0"/>
        <v>15317.47</v>
      </c>
      <c r="F8" s="21">
        <v>15317.47</v>
      </c>
      <c r="G8" s="21" t="str">
        <f t="shared" si="1"/>
        <v/>
      </c>
      <c r="H8" s="22">
        <f t="shared" si="2"/>
        <v>0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194</v>
      </c>
      <c r="C9" s="20" t="s">
        <v>19</v>
      </c>
      <c r="D9" s="21">
        <v>14543.5</v>
      </c>
      <c r="E9" s="21">
        <f t="shared" si="0"/>
        <v>14543.5</v>
      </c>
      <c r="F9" s="21">
        <v>14543.5</v>
      </c>
      <c r="G9" s="21" t="str">
        <f t="shared" si="1"/>
        <v/>
      </c>
      <c r="H9" s="22">
        <f t="shared" si="2"/>
        <v>0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195</v>
      </c>
      <c r="C10" s="20" t="s">
        <v>19</v>
      </c>
      <c r="D10" s="21">
        <v>12914.53</v>
      </c>
      <c r="E10" s="21">
        <f t="shared" si="0"/>
        <v>14305.695</v>
      </c>
      <c r="F10" s="21">
        <v>15696.86</v>
      </c>
      <c r="G10" s="21" t="str">
        <f t="shared" si="1"/>
        <v/>
      </c>
      <c r="H10" s="22">
        <f t="shared" si="2"/>
        <v>0.21544183179720822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193</v>
      </c>
      <c r="C11" s="20" t="s">
        <v>19</v>
      </c>
      <c r="D11" s="21">
        <v>9165</v>
      </c>
      <c r="E11" s="21">
        <f t="shared" si="0"/>
        <v>11869</v>
      </c>
      <c r="F11" s="21">
        <v>14573</v>
      </c>
      <c r="G11" s="21" t="str">
        <f t="shared" si="1"/>
        <v/>
      </c>
      <c r="H11" s="22">
        <f t="shared" si="2"/>
        <v>0.59007092198581557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14787.02</v>
      </c>
      <c r="E14" s="32">
        <f ca="1">MEDIAN(INDIRECT("E4"):E12)</f>
        <v>14787.02</v>
      </c>
      <c r="F14" s="32">
        <f ca="1">MEDIAN(INDIRECT("F4"):F12)</f>
        <v>15066.19</v>
      </c>
      <c r="G14" s="33"/>
      <c r="H14" s="34">
        <f ca="1">MEDIAN(INDIRECT("H4"):H12)</f>
        <v>0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13408.41</v>
      </c>
      <c r="E15" s="33">
        <f ca="1">AVERAGE(INDIRECT("E4"):E12)</f>
        <v>13920.305625000001</v>
      </c>
      <c r="F15" s="33">
        <f ca="1">AVERAGE(INDIRECT("F4"):F12)</f>
        <v>14432.20125</v>
      </c>
      <c r="G15" s="33"/>
      <c r="H15" s="34">
        <f ca="1">AVERAGE(INDIRECT("H4"):H12)</f>
        <v>0.10068909422287797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0.20357939649369561</v>
      </c>
      <c r="E16" s="34">
        <f ca="1">IFERROR(INDIRECT(ADDRESS(ROW()-2,COLUMN()))/E3-1,"")</f>
        <v>0.20357939649369561</v>
      </c>
      <c r="F16" s="34">
        <f ca="1">IFERROR(INDIRECT(ADDRESS(ROW()-2,COLUMN()))/F3-1,"")</f>
        <v>0.22630224802964705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9.1368376842665411E-2</v>
      </c>
      <c r="E17" s="34">
        <f ca="1">IF(E3&gt;=INDIRECT(ADDRESS(ROW()-2,COLUMN())),"At Market",INDIRECT(ADDRESS(ROW()-2,COLUMN()))/E3-1)</f>
        <v>0.1330337717231258</v>
      </c>
      <c r="F17" s="34">
        <f ca="1">IF(F3&gt;=INDIRECT(ADDRESS(ROW()-2,COLUMN())),"At Market",INDIRECT(ADDRESS(ROW()-2,COLUMN()))/F3-1)</f>
        <v>0.17469916660358598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92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Behavioral Health Administrative Services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196</v>
      </c>
      <c r="C3" s="12" t="s">
        <v>19</v>
      </c>
      <c r="D3" s="13">
        <v>4775.33</v>
      </c>
      <c r="E3" s="13">
        <f t="shared" ref="E3:E11" si="0">IF(OR(B3 = "No Comparable Class", B3 = "Data Not Available", B3 = "Not Surveyed"),"",MEDIAN(D3,F3))</f>
        <v>5291.8649999999998</v>
      </c>
      <c r="F3" s="13">
        <v>5808.4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0.21633478733406908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197</v>
      </c>
      <c r="C4" s="20" t="s">
        <v>19</v>
      </c>
      <c r="D4" s="21">
        <v>5595.2</v>
      </c>
      <c r="E4" s="21">
        <f t="shared" si="0"/>
        <v>6198.4</v>
      </c>
      <c r="F4" s="21">
        <v>6801.6</v>
      </c>
      <c r="G4" s="21" t="str">
        <f t="shared" si="1"/>
        <v/>
      </c>
      <c r="H4" s="22">
        <f t="shared" si="2"/>
        <v>0.21561338289962828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Behavioral Health Administrative Services Manager</v>
      </c>
      <c r="AN4" s="5">
        <f ca="1">E13</f>
        <v>8</v>
      </c>
      <c r="AO4" s="53">
        <f>D3</f>
        <v>4775.33</v>
      </c>
      <c r="AP4" s="53">
        <f>E3</f>
        <v>5291.8649999999998</v>
      </c>
      <c r="AQ4" s="53">
        <f>F3</f>
        <v>5808.4</v>
      </c>
      <c r="AR4" s="53">
        <f ca="1">D14</f>
        <v>5780.0550000000003</v>
      </c>
      <c r="AS4" s="53">
        <f ca="1">E14</f>
        <v>6410.2874999999995</v>
      </c>
      <c r="AT4" s="53">
        <f ca="1">F14</f>
        <v>7040.52</v>
      </c>
      <c r="AU4" s="11">
        <f ca="1">D16</f>
        <v>0.21039907189660201</v>
      </c>
      <c r="AV4" s="11">
        <f ca="1">E16</f>
        <v>0.21134751169956134</v>
      </c>
      <c r="AW4" s="11">
        <f ca="1">F16</f>
        <v>0.21212726396253712</v>
      </c>
    </row>
    <row r="5" spans="1:49" ht="18.75" customHeight="1" x14ac:dyDescent="0.45">
      <c r="A5" s="20" t="s">
        <v>22</v>
      </c>
      <c r="B5" s="20" t="s">
        <v>70</v>
      </c>
      <c r="C5" s="20" t="s">
        <v>19</v>
      </c>
      <c r="D5" s="21">
        <v>4478.93</v>
      </c>
      <c r="E5" s="21">
        <f t="shared" si="0"/>
        <v>4961.665</v>
      </c>
      <c r="F5" s="21">
        <v>5444.4</v>
      </c>
      <c r="G5" s="21" t="str">
        <f t="shared" si="1"/>
        <v/>
      </c>
      <c r="H5" s="22">
        <f t="shared" si="2"/>
        <v>0.21555818019035788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82</v>
      </c>
      <c r="C6" s="20" t="s">
        <v>19</v>
      </c>
      <c r="D6" s="21">
        <v>5608.44</v>
      </c>
      <c r="E6" s="21">
        <f t="shared" si="0"/>
        <v>6227.5949999999993</v>
      </c>
      <c r="F6" s="21">
        <v>6846.75</v>
      </c>
      <c r="G6" s="21" t="str">
        <f t="shared" si="1"/>
        <v/>
      </c>
      <c r="H6" s="22">
        <f t="shared" si="2"/>
        <v>0.2207940175877785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64</v>
      </c>
      <c r="C7" s="20" t="s">
        <v>19</v>
      </c>
      <c r="D7" s="21">
        <v>5951.67</v>
      </c>
      <c r="E7" s="21">
        <f t="shared" si="0"/>
        <v>6592.98</v>
      </c>
      <c r="F7" s="21">
        <v>7234.29</v>
      </c>
      <c r="G7" s="21" t="str">
        <f t="shared" si="1"/>
        <v/>
      </c>
      <c r="H7" s="22">
        <f t="shared" si="2"/>
        <v>0.21550590002469883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198</v>
      </c>
      <c r="C8" s="20" t="s">
        <v>19</v>
      </c>
      <c r="D8" s="21">
        <v>5063.07</v>
      </c>
      <c r="E8" s="21">
        <f t="shared" si="0"/>
        <v>5608.2</v>
      </c>
      <c r="F8" s="21">
        <v>6153.33</v>
      </c>
      <c r="G8" s="21" t="str">
        <f t="shared" si="1"/>
        <v/>
      </c>
      <c r="H8" s="22">
        <f t="shared" si="2"/>
        <v>0.21533575478909039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199</v>
      </c>
      <c r="C9" s="20" t="s">
        <v>19</v>
      </c>
      <c r="D9" s="21">
        <v>6919.66</v>
      </c>
      <c r="E9" s="21">
        <f t="shared" si="0"/>
        <v>7683.5649999999996</v>
      </c>
      <c r="F9" s="21">
        <v>8447.4699999999993</v>
      </c>
      <c r="G9" s="21" t="str">
        <f t="shared" si="1"/>
        <v/>
      </c>
      <c r="H9" s="22">
        <f t="shared" si="2"/>
        <v>0.22079264010081423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200</v>
      </c>
      <c r="C10" s="20" t="s">
        <v>19</v>
      </c>
      <c r="D10" s="21">
        <v>6476.03</v>
      </c>
      <c r="E10" s="21">
        <f t="shared" si="0"/>
        <v>7173.835</v>
      </c>
      <c r="F10" s="21">
        <v>7871.64</v>
      </c>
      <c r="G10" s="21" t="str">
        <f t="shared" si="1"/>
        <v/>
      </c>
      <c r="H10" s="22">
        <f t="shared" si="2"/>
        <v>0.21550394300211706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85</v>
      </c>
      <c r="C11" s="20" t="s">
        <v>19</v>
      </c>
      <c r="D11" s="21">
        <v>6705</v>
      </c>
      <c r="E11" s="21">
        <f t="shared" si="0"/>
        <v>7878.5</v>
      </c>
      <c r="F11" s="21">
        <v>9052</v>
      </c>
      <c r="G11" s="21" t="str">
        <f t="shared" si="1"/>
        <v/>
      </c>
      <c r="H11" s="22">
        <f t="shared" si="2"/>
        <v>0.35003728560775538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5780.0550000000003</v>
      </c>
      <c r="E14" s="32">
        <f ca="1">MEDIAN(INDIRECT("E4"):E12)</f>
        <v>6410.2874999999995</v>
      </c>
      <c r="F14" s="32">
        <f ca="1">MEDIAN(INDIRECT("F4"):F12)</f>
        <v>7040.52</v>
      </c>
      <c r="G14" s="33"/>
      <c r="H14" s="34">
        <f ca="1">MEDIAN(INDIRECT("H4"):H12)</f>
        <v>0.21558578154499308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5849.75</v>
      </c>
      <c r="E15" s="33">
        <f ca="1">AVERAGE(INDIRECT("E4"):E12)</f>
        <v>6540.5924999999997</v>
      </c>
      <c r="F15" s="33">
        <f ca="1">AVERAGE(INDIRECT("F4"):F12)</f>
        <v>7231.4350000000004</v>
      </c>
      <c r="G15" s="33"/>
      <c r="H15" s="34">
        <f ca="1">AVERAGE(INDIRECT("H4"):H12)</f>
        <v>0.23364263802528007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0.21039907189660201</v>
      </c>
      <c r="E16" s="34">
        <f ca="1">IFERROR(INDIRECT(ADDRESS(ROW()-2,COLUMN()))/E3-1,"")</f>
        <v>0.21134751169956134</v>
      </c>
      <c r="F16" s="34">
        <f ca="1">IFERROR(INDIRECT(ADDRESS(ROW()-2,COLUMN()))/F3-1,"")</f>
        <v>0.21212726396253712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0.22499387476886423</v>
      </c>
      <c r="E17" s="34">
        <f ca="1">IF(E3&gt;=INDIRECT(ADDRESS(ROW()-2,COLUMN())),"At Market",INDIRECT(ADDRESS(ROW()-2,COLUMN()))/E3-1)</f>
        <v>0.23597115572676164</v>
      </c>
      <c r="F17" s="34">
        <f ca="1">IF(F3&gt;=INDIRECT(ADDRESS(ROW()-2,COLUMN())),"At Market",INDIRECT(ADDRESS(ROW()-2,COLUMN()))/F3-1)</f>
        <v>0.24499604021761612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4" workbookViewId="0"/>
  </sheetViews>
  <sheetFormatPr defaultColWidth="9.1796875" defaultRowHeight="13" x14ac:dyDescent="0.3"/>
  <cols>
    <col min="1" max="1" width="51" style="5" bestFit="1" customWidth="1"/>
    <col min="2" max="2" width="62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Board of Supervisor Member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201</v>
      </c>
      <c r="C3" s="12" t="s">
        <v>19</v>
      </c>
      <c r="D3" s="13">
        <v>6208.8</v>
      </c>
      <c r="E3" s="13">
        <f t="shared" ref="E3:E11" si="0">IF(OR(B3 = "No Comparable Class", B3 = "Data Not Available", B3 = "Not Surveyed"),"",MEDIAN(D3,F3))</f>
        <v>6208.8</v>
      </c>
      <c r="F3" s="13">
        <v>6208.8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202</v>
      </c>
      <c r="C4" s="20" t="s">
        <v>19</v>
      </c>
      <c r="D4" s="21">
        <v>6051.07</v>
      </c>
      <c r="E4" s="21">
        <f t="shared" si="0"/>
        <v>6051.07</v>
      </c>
      <c r="F4" s="21">
        <v>6051.07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Board of Supervisor Member</v>
      </c>
      <c r="AN4" s="5">
        <f ca="1">E13</f>
        <v>8</v>
      </c>
      <c r="AO4" s="53">
        <f>D3</f>
        <v>6208.8</v>
      </c>
      <c r="AP4" s="53">
        <f>E3</f>
        <v>6208.8</v>
      </c>
      <c r="AQ4" s="53">
        <f>F3</f>
        <v>6208.8</v>
      </c>
      <c r="AR4" s="53">
        <f ca="1">D14</f>
        <v>6143.915</v>
      </c>
      <c r="AS4" s="53">
        <f ca="1">E14</f>
        <v>6143.915</v>
      </c>
      <c r="AT4" s="53">
        <f ca="1">F14</f>
        <v>6143.915</v>
      </c>
      <c r="AU4" s="11">
        <f ca="1">D16</f>
        <v>-1.0450489627625292E-2</v>
      </c>
      <c r="AV4" s="11">
        <f ca="1">E16</f>
        <v>-1.0450489627625292E-2</v>
      </c>
      <c r="AW4" s="11">
        <f ca="1">F16</f>
        <v>-1.0450489627625292E-2</v>
      </c>
    </row>
    <row r="5" spans="1:49" ht="18.75" customHeight="1" x14ac:dyDescent="0.45">
      <c r="A5" s="20" t="s">
        <v>22</v>
      </c>
      <c r="B5" s="20" t="s">
        <v>203</v>
      </c>
      <c r="C5" s="20" t="s">
        <v>19</v>
      </c>
      <c r="D5" s="21">
        <v>6406.4</v>
      </c>
      <c r="E5" s="21">
        <f t="shared" si="0"/>
        <v>6406.4</v>
      </c>
      <c r="F5" s="21">
        <v>6406.4</v>
      </c>
      <c r="G5" s="21" t="str">
        <f t="shared" si="1"/>
        <v/>
      </c>
      <c r="H5" s="22">
        <f t="shared" si="2"/>
        <v>0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204</v>
      </c>
      <c r="C6" s="20" t="s">
        <v>19</v>
      </c>
      <c r="D6" s="21">
        <v>4930.67</v>
      </c>
      <c r="E6" s="21">
        <f t="shared" si="0"/>
        <v>4930.67</v>
      </c>
      <c r="F6" s="21">
        <v>4930.67</v>
      </c>
      <c r="G6" s="21" t="str">
        <f t="shared" si="1"/>
        <v/>
      </c>
      <c r="H6" s="22">
        <f t="shared" si="2"/>
        <v>0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205</v>
      </c>
      <c r="C7" s="20" t="s">
        <v>19</v>
      </c>
      <c r="D7" s="21">
        <v>9037.9</v>
      </c>
      <c r="E7" s="21">
        <f t="shared" si="0"/>
        <v>9037.9</v>
      </c>
      <c r="F7" s="21">
        <v>9037.9</v>
      </c>
      <c r="G7" s="21" t="str">
        <f t="shared" si="1"/>
        <v/>
      </c>
      <c r="H7" s="22">
        <f t="shared" si="2"/>
        <v>0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206</v>
      </c>
      <c r="C8" s="20" t="s">
        <v>19</v>
      </c>
      <c r="D8" s="21">
        <v>8150.13</v>
      </c>
      <c r="E8" s="21">
        <f t="shared" si="0"/>
        <v>8150.13</v>
      </c>
      <c r="F8" s="21">
        <v>8150.13</v>
      </c>
      <c r="G8" s="21" t="str">
        <f t="shared" si="1"/>
        <v/>
      </c>
      <c r="H8" s="22">
        <f t="shared" si="2"/>
        <v>0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207</v>
      </c>
      <c r="C9" s="20" t="s">
        <v>19</v>
      </c>
      <c r="D9" s="21">
        <v>4329.87</v>
      </c>
      <c r="E9" s="21">
        <f t="shared" si="0"/>
        <v>4329.87</v>
      </c>
      <c r="F9" s="21">
        <v>4329.87</v>
      </c>
      <c r="G9" s="21" t="str">
        <f t="shared" si="1"/>
        <v/>
      </c>
      <c r="H9" s="22">
        <f t="shared" si="2"/>
        <v>0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205</v>
      </c>
      <c r="C10" s="20" t="s">
        <v>19</v>
      </c>
      <c r="D10" s="21">
        <v>6236.76</v>
      </c>
      <c r="E10" s="21">
        <f t="shared" si="0"/>
        <v>6236.76</v>
      </c>
      <c r="F10" s="21">
        <v>6236.76</v>
      </c>
      <c r="G10" s="21" t="str">
        <f t="shared" si="1"/>
        <v/>
      </c>
      <c r="H10" s="22">
        <f t="shared" si="2"/>
        <v>0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206</v>
      </c>
      <c r="C11" s="20" t="s">
        <v>19</v>
      </c>
      <c r="D11" s="21">
        <v>5061</v>
      </c>
      <c r="E11" s="21">
        <f t="shared" si="0"/>
        <v>5061</v>
      </c>
      <c r="F11" s="21">
        <v>5061</v>
      </c>
      <c r="G11" s="21" t="str">
        <f t="shared" si="1"/>
        <v/>
      </c>
      <c r="H11" s="22">
        <f t="shared" si="2"/>
        <v>0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6143.915</v>
      </c>
      <c r="E14" s="32">
        <f ca="1">MEDIAN(INDIRECT("E4"):E12)</f>
        <v>6143.915</v>
      </c>
      <c r="F14" s="32">
        <f ca="1">MEDIAN(INDIRECT("F4"):F12)</f>
        <v>6143.915</v>
      </c>
      <c r="G14" s="33"/>
      <c r="H14" s="34">
        <f ca="1">MEDIAN(INDIRECT("H4"):H12)</f>
        <v>0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6275.4750000000004</v>
      </c>
      <c r="E15" s="33">
        <f ca="1">AVERAGE(INDIRECT("E4"):E12)</f>
        <v>6275.4750000000004</v>
      </c>
      <c r="F15" s="33">
        <f ca="1">AVERAGE(INDIRECT("F4"):F12)</f>
        <v>6275.4750000000004</v>
      </c>
      <c r="G15" s="33"/>
      <c r="H15" s="34">
        <f ca="1">AVERAGE(INDIRECT("H4"):H12)</f>
        <v>0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-1.0450489627625292E-2</v>
      </c>
      <c r="E16" s="34">
        <f ca="1">IFERROR(INDIRECT(ADDRESS(ROW()-2,COLUMN()))/E3-1,"")</f>
        <v>-1.0450489627625292E-2</v>
      </c>
      <c r="F16" s="34">
        <f ca="1">IFERROR(INDIRECT(ADDRESS(ROW()-2,COLUMN()))/F3-1,"")</f>
        <v>-1.0450489627625292E-2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1.0738790104368068E-2</v>
      </c>
      <c r="E17" s="34">
        <f ca="1">IF(E3&gt;=INDIRECT(ADDRESS(ROW()-2,COLUMN())),"At Market",INDIRECT(ADDRESS(ROW()-2,COLUMN()))/E3-1)</f>
        <v>1.0738790104368068E-2</v>
      </c>
      <c r="F17" s="34">
        <f ca="1">IF(F3&gt;=INDIRECT(ADDRESS(ROW()-2,COLUMN())),"At Market",INDIRECT(ADDRESS(ROW()-2,COLUMN()))/F3-1)</f>
        <v>1.0738790104368068E-2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6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Accounting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58</v>
      </c>
      <c r="C3" s="12" t="s">
        <v>19</v>
      </c>
      <c r="D3" s="13">
        <v>3184.13</v>
      </c>
      <c r="E3" s="13">
        <f t="shared" ref="E3:E11" si="0">IF(OR(B3 = "No Comparable Class", B3 = "Data Not Available", B3 = "Not Surveyed"),"",MEDIAN(D3,F3))</f>
        <v>3524.73</v>
      </c>
      <c r="F3" s="13">
        <v>3865.33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0.21393598879442721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59</v>
      </c>
      <c r="C4" s="20" t="s">
        <v>19</v>
      </c>
      <c r="D4" s="21">
        <v>3844.53</v>
      </c>
      <c r="E4" s="21">
        <f t="shared" si="0"/>
        <v>4258.8</v>
      </c>
      <c r="F4" s="21">
        <v>4673.07</v>
      </c>
      <c r="G4" s="21" t="str">
        <f t="shared" si="1"/>
        <v/>
      </c>
      <c r="H4" s="22">
        <f t="shared" si="2"/>
        <v>0.21551138890839705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Accounting Technician II</v>
      </c>
      <c r="AN4" s="5">
        <f ca="1">E13</f>
        <v>8</v>
      </c>
      <c r="AO4" s="53">
        <f>D3</f>
        <v>3184.13</v>
      </c>
      <c r="AP4" s="53">
        <f>E3</f>
        <v>3524.73</v>
      </c>
      <c r="AQ4" s="53">
        <f>F3</f>
        <v>3865.33</v>
      </c>
      <c r="AR4" s="53">
        <f ca="1">D14</f>
        <v>3848.8649999999998</v>
      </c>
      <c r="AS4" s="53">
        <f ca="1">E14</f>
        <v>4264</v>
      </c>
      <c r="AT4" s="53">
        <f ca="1">F14</f>
        <v>4679.1350000000002</v>
      </c>
      <c r="AU4" s="11">
        <f ca="1">D16</f>
        <v>0.20876503157848436</v>
      </c>
      <c r="AV4" s="11">
        <f ca="1">E16</f>
        <v>0.20973805085779618</v>
      </c>
      <c r="AW4" s="11">
        <f ca="1">F16</f>
        <v>0.21053959170368386</v>
      </c>
    </row>
    <row r="5" spans="1:49" ht="18.75" customHeight="1" x14ac:dyDescent="0.45">
      <c r="A5" s="20" t="s">
        <v>22</v>
      </c>
      <c r="B5" s="20" t="s">
        <v>60</v>
      </c>
      <c r="C5" s="20" t="s">
        <v>19</v>
      </c>
      <c r="D5" s="21">
        <v>3165.07</v>
      </c>
      <c r="E5" s="21">
        <f t="shared" si="0"/>
        <v>3506.5349999999999</v>
      </c>
      <c r="F5" s="21">
        <v>3848</v>
      </c>
      <c r="G5" s="21" t="str">
        <f t="shared" si="1"/>
        <v/>
      </c>
      <c r="H5" s="22">
        <f t="shared" si="2"/>
        <v>0.21577089922181814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61</v>
      </c>
      <c r="C6" s="20" t="s">
        <v>19</v>
      </c>
      <c r="D6" s="21">
        <v>4146.05</v>
      </c>
      <c r="E6" s="21">
        <f t="shared" si="0"/>
        <v>4603.7649999999994</v>
      </c>
      <c r="F6" s="21">
        <v>5061.4799999999996</v>
      </c>
      <c r="G6" s="21" t="str">
        <f t="shared" si="1"/>
        <v/>
      </c>
      <c r="H6" s="22">
        <f t="shared" si="2"/>
        <v>0.22079569710929658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58</v>
      </c>
      <c r="C7" s="20" t="s">
        <v>19</v>
      </c>
      <c r="D7" s="21">
        <v>4228.49</v>
      </c>
      <c r="E7" s="21">
        <f t="shared" si="0"/>
        <v>4684.12</v>
      </c>
      <c r="F7" s="21">
        <v>5139.75</v>
      </c>
      <c r="G7" s="21" t="str">
        <f t="shared" si="1"/>
        <v/>
      </c>
      <c r="H7" s="22">
        <f t="shared" si="2"/>
        <v>0.21550482559968231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61</v>
      </c>
      <c r="C8" s="20" t="s">
        <v>19</v>
      </c>
      <c r="D8" s="21">
        <v>3853.2</v>
      </c>
      <c r="E8" s="21">
        <f t="shared" si="0"/>
        <v>4269.2</v>
      </c>
      <c r="F8" s="21">
        <v>4685.2</v>
      </c>
      <c r="G8" s="21" t="str">
        <f t="shared" si="1"/>
        <v/>
      </c>
      <c r="H8" s="22">
        <f t="shared" si="2"/>
        <v>0.21592442645074228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60</v>
      </c>
      <c r="C9" s="20" t="s">
        <v>19</v>
      </c>
      <c r="D9" s="21">
        <v>2876.45</v>
      </c>
      <c r="E9" s="21">
        <f t="shared" si="0"/>
        <v>3194.0050000000001</v>
      </c>
      <c r="F9" s="21">
        <v>3511.56</v>
      </c>
      <c r="G9" s="21" t="str">
        <f t="shared" si="1"/>
        <v/>
      </c>
      <c r="H9" s="22">
        <f t="shared" si="2"/>
        <v>0.22079646786837959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61</v>
      </c>
      <c r="C10" s="20" t="s">
        <v>19</v>
      </c>
      <c r="D10" s="21">
        <v>4133.05</v>
      </c>
      <c r="E10" s="21">
        <f t="shared" si="0"/>
        <v>4578.3999999999996</v>
      </c>
      <c r="F10" s="21">
        <v>5023.75</v>
      </c>
      <c r="G10" s="21" t="str">
        <f t="shared" si="1"/>
        <v/>
      </c>
      <c r="H10" s="22">
        <f t="shared" si="2"/>
        <v>0.21550670812112105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61</v>
      </c>
      <c r="C11" s="20" t="s">
        <v>19</v>
      </c>
      <c r="D11" s="21">
        <v>3300</v>
      </c>
      <c r="E11" s="21">
        <f t="shared" si="0"/>
        <v>3877.5</v>
      </c>
      <c r="F11" s="21">
        <v>4455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3848.8649999999998</v>
      </c>
      <c r="E14" s="32">
        <f ca="1">MEDIAN(INDIRECT("E4"):E12)</f>
        <v>4264</v>
      </c>
      <c r="F14" s="32">
        <f ca="1">MEDIAN(INDIRECT("F4"):F12)</f>
        <v>4679.1350000000002</v>
      </c>
      <c r="G14" s="33"/>
      <c r="H14" s="34">
        <f ca="1">MEDIAN(INDIRECT("H4"):H12)</f>
        <v>0.21584766283628021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3693.355</v>
      </c>
      <c r="E15" s="33">
        <f ca="1">AVERAGE(INDIRECT("E4"):E12)</f>
        <v>4121.5406249999996</v>
      </c>
      <c r="F15" s="33">
        <f ca="1">AVERAGE(INDIRECT("F4"):F12)</f>
        <v>4549.7262499999997</v>
      </c>
      <c r="G15" s="33"/>
      <c r="H15" s="34">
        <f ca="1">AVERAGE(INDIRECT("H4"):H12)</f>
        <v>0.23372630165992964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0.20876503157848436</v>
      </c>
      <c r="E16" s="34">
        <f ca="1">IFERROR(INDIRECT(ADDRESS(ROW()-2,COLUMN()))/E3-1,"")</f>
        <v>0.20973805085779618</v>
      </c>
      <c r="F16" s="34">
        <f ca="1">IFERROR(INDIRECT(ADDRESS(ROW()-2,COLUMN()))/F3-1,"")</f>
        <v>0.21053959170368386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0.15992594523464798</v>
      </c>
      <c r="E17" s="34">
        <f ca="1">IF(E3&gt;=INDIRECT(ADDRESS(ROW()-2,COLUMN())),"At Market",INDIRECT(ADDRESS(ROW()-2,COLUMN()))/E3-1)</f>
        <v>0.1693209479875053</v>
      </c>
      <c r="F17" s="34">
        <f ca="1">IF(F3&gt;=INDIRECT(ADDRESS(ROW()-2,COLUMN())),"At Market",INDIRECT(ADDRESS(ROW()-2,COLUMN()))/F3-1)</f>
        <v>0.17706023806505522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7"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Building Inspector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208</v>
      </c>
      <c r="C3" s="12" t="s">
        <v>19</v>
      </c>
      <c r="D3" s="13">
        <v>4321.2</v>
      </c>
      <c r="E3" s="13">
        <f t="shared" ref="E3:E11" si="0">IF(OR(B3 = "No Comparable Class", B3 = "Data Not Available", B3 = "Not Surveyed"),"",MEDIAN(D3,F3))</f>
        <v>4788.335</v>
      </c>
      <c r="F3" s="13">
        <v>5255.47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0.2162061464408036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208</v>
      </c>
      <c r="C4" s="20" t="s">
        <v>19</v>
      </c>
      <c r="D4" s="21">
        <v>4870.67</v>
      </c>
      <c r="E4" s="21">
        <f t="shared" si="0"/>
        <v>5395.87</v>
      </c>
      <c r="F4" s="21">
        <v>5921.07</v>
      </c>
      <c r="G4" s="21" t="str">
        <f t="shared" si="1"/>
        <v/>
      </c>
      <c r="H4" s="22">
        <f t="shared" si="2"/>
        <v>0.21565821539952412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Building Inspector II</v>
      </c>
      <c r="AN4" s="5">
        <f ca="1">E13</f>
        <v>8</v>
      </c>
      <c r="AO4" s="53">
        <f>D3</f>
        <v>4321.2</v>
      </c>
      <c r="AP4" s="53">
        <f>E3</f>
        <v>4788.335</v>
      </c>
      <c r="AQ4" s="53">
        <f>F3</f>
        <v>5255.47</v>
      </c>
      <c r="AR4" s="53">
        <f ca="1">D14</f>
        <v>5432.6750000000002</v>
      </c>
      <c r="AS4" s="53">
        <f ca="1">E14</f>
        <v>6025.3824999999997</v>
      </c>
      <c r="AT4" s="53">
        <f ca="1">F14</f>
        <v>6630.6049999999996</v>
      </c>
      <c r="AU4" s="11">
        <f ca="1">D16</f>
        <v>0.2572144311765252</v>
      </c>
      <c r="AV4" s="11">
        <f ca="1">E16</f>
        <v>0.25834606392409887</v>
      </c>
      <c r="AW4" s="11">
        <f ca="1">F16</f>
        <v>0.26165785362679261</v>
      </c>
    </row>
    <row r="5" spans="1:49" ht="18.75" customHeight="1" x14ac:dyDescent="0.45">
      <c r="A5" s="20" t="s">
        <v>22</v>
      </c>
      <c r="B5" s="20" t="s">
        <v>208</v>
      </c>
      <c r="C5" s="20" t="s">
        <v>19</v>
      </c>
      <c r="D5" s="21">
        <v>5356</v>
      </c>
      <c r="E5" s="21">
        <f t="shared" si="0"/>
        <v>5933.2</v>
      </c>
      <c r="F5" s="21">
        <v>6510.4</v>
      </c>
      <c r="G5" s="21" t="str">
        <f t="shared" si="1"/>
        <v/>
      </c>
      <c r="H5" s="22">
        <f t="shared" si="2"/>
        <v>0.21553398058252426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208</v>
      </c>
      <c r="C6" s="20" t="s">
        <v>19</v>
      </c>
      <c r="D6" s="21">
        <v>5509.35</v>
      </c>
      <c r="E6" s="21">
        <f t="shared" si="0"/>
        <v>6117.5650000000005</v>
      </c>
      <c r="F6" s="21">
        <v>6725.78</v>
      </c>
      <c r="G6" s="21" t="str">
        <f t="shared" si="1"/>
        <v/>
      </c>
      <c r="H6" s="22">
        <f t="shared" si="2"/>
        <v>0.22079374154845843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208</v>
      </c>
      <c r="C7" s="20" t="s">
        <v>19</v>
      </c>
      <c r="D7" s="21">
        <v>5532.02</v>
      </c>
      <c r="E7" s="21">
        <f t="shared" si="0"/>
        <v>6128.1149999999998</v>
      </c>
      <c r="F7" s="21">
        <v>6724.21</v>
      </c>
      <c r="G7" s="21" t="str">
        <f t="shared" si="1"/>
        <v/>
      </c>
      <c r="H7" s="22">
        <f t="shared" si="2"/>
        <v>0.2155071745944519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208</v>
      </c>
      <c r="C8" s="20" t="s">
        <v>19</v>
      </c>
      <c r="D8" s="21">
        <v>5746</v>
      </c>
      <c r="E8" s="21">
        <f t="shared" si="0"/>
        <v>6365.665</v>
      </c>
      <c r="F8" s="21">
        <v>6985.33</v>
      </c>
      <c r="G8" s="21" t="str">
        <f t="shared" si="1"/>
        <v/>
      </c>
      <c r="H8" s="22">
        <f t="shared" si="2"/>
        <v>0.21568569439610163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208</v>
      </c>
      <c r="C9" s="20" t="s">
        <v>19</v>
      </c>
      <c r="D9" s="21">
        <v>4619.91</v>
      </c>
      <c r="E9" s="21">
        <f t="shared" si="0"/>
        <v>5129.93</v>
      </c>
      <c r="F9" s="21">
        <v>5639.95</v>
      </c>
      <c r="G9" s="21" t="str">
        <f t="shared" si="1"/>
        <v/>
      </c>
      <c r="H9" s="22">
        <f t="shared" si="2"/>
        <v>0.22079217993424116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208</v>
      </c>
      <c r="C10" s="20" t="s">
        <v>19</v>
      </c>
      <c r="D10" s="21">
        <v>5662.33</v>
      </c>
      <c r="E10" s="21">
        <f t="shared" si="0"/>
        <v>6272.4549999999999</v>
      </c>
      <c r="F10" s="21">
        <v>6882.58</v>
      </c>
      <c r="G10" s="21" t="str">
        <f t="shared" si="1"/>
        <v/>
      </c>
      <c r="H10" s="22">
        <f t="shared" si="2"/>
        <v>0.21550315859372371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208</v>
      </c>
      <c r="C11" s="20" t="s">
        <v>19</v>
      </c>
      <c r="D11" s="21">
        <v>4842</v>
      </c>
      <c r="E11" s="21">
        <f t="shared" si="0"/>
        <v>5689.5</v>
      </c>
      <c r="F11" s="21">
        <v>6537</v>
      </c>
      <c r="G11" s="21" t="str">
        <f t="shared" si="1"/>
        <v/>
      </c>
      <c r="H11" s="22">
        <f t="shared" si="2"/>
        <v>0.35006195786864924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5432.6750000000002</v>
      </c>
      <c r="E14" s="32">
        <f ca="1">MEDIAN(INDIRECT("E4"):E12)</f>
        <v>6025.3824999999997</v>
      </c>
      <c r="F14" s="32">
        <f ca="1">MEDIAN(INDIRECT("F4"):F12)</f>
        <v>6630.6049999999996</v>
      </c>
      <c r="G14" s="33"/>
      <c r="H14" s="34">
        <f ca="1">MEDIAN(INDIRECT("H4"):H12)</f>
        <v>0.21567195489781288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5267.2849999999999</v>
      </c>
      <c r="E15" s="33">
        <f ca="1">AVERAGE(INDIRECT("E4"):E12)</f>
        <v>5879.0375000000004</v>
      </c>
      <c r="F15" s="33">
        <f ca="1">AVERAGE(INDIRECT("F4"):F12)</f>
        <v>6490.79</v>
      </c>
      <c r="G15" s="33"/>
      <c r="H15" s="34">
        <f ca="1">AVERAGE(INDIRECT("H4"):H12)</f>
        <v>0.23369201286470931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0.2572144311765252</v>
      </c>
      <c r="E16" s="34">
        <f ca="1">IFERROR(INDIRECT(ADDRESS(ROW()-2,COLUMN()))/E3-1,"")</f>
        <v>0.25834606392409887</v>
      </c>
      <c r="F16" s="34">
        <f ca="1">IFERROR(INDIRECT(ADDRESS(ROW()-2,COLUMN()))/F3-1,"")</f>
        <v>0.26165785362679261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0.21894034064611678</v>
      </c>
      <c r="E17" s="34">
        <f ca="1">IF(E3&gt;=INDIRECT(ADDRESS(ROW()-2,COLUMN())),"At Market",INDIRECT(ADDRESS(ROW()-2,COLUMN()))/E3-1)</f>
        <v>0.22778324824808638</v>
      </c>
      <c r="F17" s="34">
        <f ca="1">IF(F3&gt;=INDIRECT(ADDRESS(ROW()-2,COLUMN())),"At Market",INDIRECT(ADDRESS(ROW()-2,COLUMN()))/F3-1)</f>
        <v>0.23505414358753818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5" workbookViewId="0"/>
  </sheetViews>
  <sheetFormatPr defaultColWidth="9.1796875" defaultRowHeight="13" x14ac:dyDescent="0.3"/>
  <cols>
    <col min="1" max="1" width="51" style="5" bestFit="1" customWidth="1"/>
    <col min="2" max="2" width="55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Business Administrator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209</v>
      </c>
      <c r="C3" s="12" t="s">
        <v>19</v>
      </c>
      <c r="D3" s="13">
        <v>6208.8</v>
      </c>
      <c r="E3" s="13">
        <f t="shared" ref="E3:E11" si="0">IF(OR(B3 = "No Comparable Class", B3 = "Data Not Available", B3 = "Not Surveyed"),"",MEDIAN(D3,F3))</f>
        <v>6878.7350000000006</v>
      </c>
      <c r="F3" s="13">
        <v>7548.67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0.21580176523643857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210</v>
      </c>
      <c r="C4" s="20" t="s">
        <v>19</v>
      </c>
      <c r="D4" s="21">
        <v>5574.4</v>
      </c>
      <c r="E4" s="21">
        <f t="shared" si="0"/>
        <v>6175</v>
      </c>
      <c r="F4" s="21">
        <v>6775.6</v>
      </c>
      <c r="G4" s="21" t="str">
        <f t="shared" si="1"/>
        <v/>
      </c>
      <c r="H4" s="22">
        <f t="shared" si="2"/>
        <v>0.21548507462686572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Business Administrator</v>
      </c>
      <c r="AN4" s="5">
        <f ca="1">E13</f>
        <v>8</v>
      </c>
      <c r="AO4" s="53">
        <f>D3</f>
        <v>6208.8</v>
      </c>
      <c r="AP4" s="53">
        <f>E3</f>
        <v>6878.7350000000006</v>
      </c>
      <c r="AQ4" s="53">
        <f>F3</f>
        <v>7548.67</v>
      </c>
      <c r="AR4" s="53">
        <f ca="1">D14</f>
        <v>6330.13</v>
      </c>
      <c r="AS4" s="53">
        <f ca="1">E14</f>
        <v>7438.4375</v>
      </c>
      <c r="AT4" s="53">
        <f ca="1">F14</f>
        <v>8162.05</v>
      </c>
      <c r="AU4" s="11">
        <f ca="1">D16</f>
        <v>1.9541618348150935E-2</v>
      </c>
      <c r="AV4" s="11">
        <f ca="1">E16</f>
        <v>8.1367068218211491E-2</v>
      </c>
      <c r="AW4" s="11">
        <f ca="1">F16</f>
        <v>8.1256698199815292E-2</v>
      </c>
    </row>
    <row r="5" spans="1:49" ht="18.75" customHeight="1" x14ac:dyDescent="0.45">
      <c r="A5" s="20" t="s">
        <v>22</v>
      </c>
      <c r="B5" s="20" t="s">
        <v>73</v>
      </c>
      <c r="C5" s="20" t="s">
        <v>19</v>
      </c>
      <c r="D5" s="21">
        <v>6361.33</v>
      </c>
      <c r="E5" s="21">
        <f t="shared" si="0"/>
        <v>7046.8649999999998</v>
      </c>
      <c r="F5" s="21">
        <v>7732.4</v>
      </c>
      <c r="G5" s="21" t="str">
        <f t="shared" si="1"/>
        <v/>
      </c>
      <c r="H5" s="22">
        <f t="shared" si="2"/>
        <v>0.21553197208759789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211</v>
      </c>
      <c r="C6" s="20" t="s">
        <v>19</v>
      </c>
      <c r="D6" s="21">
        <v>8699.5300000000007</v>
      </c>
      <c r="E6" s="21">
        <f t="shared" si="0"/>
        <v>9659.93</v>
      </c>
      <c r="F6" s="21">
        <v>10620.33</v>
      </c>
      <c r="G6" s="21" t="str">
        <f t="shared" si="1"/>
        <v/>
      </c>
      <c r="H6" s="22">
        <f t="shared" si="2"/>
        <v>0.22079353712212035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212</v>
      </c>
      <c r="C7" s="20" t="s">
        <v>19</v>
      </c>
      <c r="D7" s="21">
        <v>7977.91</v>
      </c>
      <c r="E7" s="21">
        <f t="shared" si="0"/>
        <v>8837.5550000000003</v>
      </c>
      <c r="F7" s="21">
        <v>9697.2000000000007</v>
      </c>
      <c r="G7" s="21" t="str">
        <f t="shared" si="1"/>
        <v/>
      </c>
      <c r="H7" s="22">
        <f t="shared" si="2"/>
        <v>0.21550631681731192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65</v>
      </c>
      <c r="C8" s="20" t="s">
        <v>19</v>
      </c>
      <c r="D8" s="21">
        <v>6298.93</v>
      </c>
      <c r="E8" s="21">
        <f t="shared" si="0"/>
        <v>7872.8</v>
      </c>
      <c r="F8" s="21">
        <v>9446.67</v>
      </c>
      <c r="G8" s="21" t="str">
        <f t="shared" si="1"/>
        <v/>
      </c>
      <c r="H8" s="22">
        <f t="shared" si="2"/>
        <v>0.49972614396413362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213</v>
      </c>
      <c r="C9" s="20" t="s">
        <v>19</v>
      </c>
      <c r="D9" s="21">
        <v>5696.5</v>
      </c>
      <c r="E9" s="21">
        <f t="shared" si="0"/>
        <v>6325.375</v>
      </c>
      <c r="F9" s="21">
        <v>6954.25</v>
      </c>
      <c r="G9" s="21" t="str">
        <f t="shared" si="1"/>
        <v/>
      </c>
      <c r="H9" s="22">
        <f t="shared" si="2"/>
        <v>0.22079346967436142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214</v>
      </c>
      <c r="C10" s="20" t="s">
        <v>19</v>
      </c>
      <c r="D10" s="21">
        <v>7068.32</v>
      </c>
      <c r="E10" s="21">
        <f t="shared" si="0"/>
        <v>7830.01</v>
      </c>
      <c r="F10" s="21">
        <v>8591.7000000000007</v>
      </c>
      <c r="G10" s="21" t="str">
        <f t="shared" si="1"/>
        <v/>
      </c>
      <c r="H10" s="22">
        <f t="shared" si="2"/>
        <v>0.21552221744346611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215</v>
      </c>
      <c r="C11" s="20" t="s">
        <v>19</v>
      </c>
      <c r="D11" s="21">
        <v>5142</v>
      </c>
      <c r="E11" s="21">
        <f t="shared" si="0"/>
        <v>6042</v>
      </c>
      <c r="F11" s="21">
        <v>6942</v>
      </c>
      <c r="G11" s="21" t="str">
        <f t="shared" si="1"/>
        <v/>
      </c>
      <c r="H11" s="22">
        <f t="shared" si="2"/>
        <v>0.3500583430571762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6330.13</v>
      </c>
      <c r="E14" s="32">
        <f ca="1">MEDIAN(INDIRECT("E4"):E12)</f>
        <v>7438.4375</v>
      </c>
      <c r="F14" s="32">
        <f ca="1">MEDIAN(INDIRECT("F4"):F12)</f>
        <v>8162.05</v>
      </c>
      <c r="G14" s="33"/>
      <c r="H14" s="34">
        <f ca="1">MEDIAN(INDIRECT("H4"):H12)</f>
        <v>0.21816272088097965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6602.3650000000007</v>
      </c>
      <c r="E15" s="33">
        <f ca="1">AVERAGE(INDIRECT("E4"):E12)</f>
        <v>7473.6918750000004</v>
      </c>
      <c r="F15" s="33">
        <f ca="1">AVERAGE(INDIRECT("F4"):F12)</f>
        <v>8345.0187499999993</v>
      </c>
      <c r="G15" s="33"/>
      <c r="H15" s="34">
        <f ca="1">AVERAGE(INDIRECT("H4"):H12)</f>
        <v>0.26917713434912915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1.9541618348150935E-2</v>
      </c>
      <c r="E16" s="34">
        <f ca="1">IFERROR(INDIRECT(ADDRESS(ROW()-2,COLUMN()))/E3-1,"")</f>
        <v>8.1367068218211491E-2</v>
      </c>
      <c r="F16" s="34">
        <f ca="1">IFERROR(INDIRECT(ADDRESS(ROW()-2,COLUMN()))/F3-1,"")</f>
        <v>8.1256698199815292E-2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6.3388255379461578E-2</v>
      </c>
      <c r="E17" s="34">
        <f ca="1">IF(E3&gt;=INDIRECT(ADDRESS(ROW()-2,COLUMN())),"At Market",INDIRECT(ADDRESS(ROW()-2,COLUMN()))/E3-1)</f>
        <v>8.6492192968619985E-2</v>
      </c>
      <c r="F17" s="34">
        <f ca="1">IF(F3&gt;=INDIRECT(ADDRESS(ROW()-2,COLUMN())),"At Market",INDIRECT(ADDRESS(ROW()-2,COLUMN()))/F3-1)</f>
        <v>0.1054952395587565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5"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Business Analyst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216</v>
      </c>
      <c r="C3" s="12" t="s">
        <v>19</v>
      </c>
      <c r="D3" s="13">
        <v>5229.47</v>
      </c>
      <c r="E3" s="13">
        <f t="shared" ref="E3:E11" si="0">IF(OR(B3 = "No Comparable Class", B3 = "Data Not Available", B3 = "Not Surveyed"),"",MEDIAN(D3,F3))</f>
        <v>5791.9349999999995</v>
      </c>
      <c r="F3" s="13">
        <v>6354.4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0.21511357747534632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Business Analyst II</v>
      </c>
      <c r="AN4" s="5">
        <f ca="1">E13</f>
        <v>6</v>
      </c>
      <c r="AO4" s="53">
        <f>D3</f>
        <v>5229.47</v>
      </c>
      <c r="AP4" s="53">
        <f>E3</f>
        <v>5791.9349999999995</v>
      </c>
      <c r="AQ4" s="53">
        <f>F3</f>
        <v>6354.4</v>
      </c>
      <c r="AR4" s="53">
        <f ca="1">D14</f>
        <v>6777.1949999999997</v>
      </c>
      <c r="AS4" s="53">
        <f ca="1">E14</f>
        <v>7507.66</v>
      </c>
      <c r="AT4" s="53">
        <f ca="1">F14</f>
        <v>8347.8549999999996</v>
      </c>
      <c r="AU4" s="11">
        <f ca="1">D16</f>
        <v>0.2959621147076088</v>
      </c>
      <c r="AV4" s="11">
        <f ca="1">E16</f>
        <v>0.29622656331605945</v>
      </c>
      <c r="AW4" s="11">
        <f ca="1">F16</f>
        <v>0.31371254563766837</v>
      </c>
    </row>
    <row r="5" spans="1:49" ht="18.75" customHeight="1" x14ac:dyDescent="0.45">
      <c r="A5" s="20" t="s">
        <v>22</v>
      </c>
      <c r="B5" s="20" t="s">
        <v>217</v>
      </c>
      <c r="C5" s="20" t="s">
        <v>19</v>
      </c>
      <c r="D5" s="21">
        <v>7072</v>
      </c>
      <c r="E5" s="21">
        <f t="shared" si="0"/>
        <v>7833.8</v>
      </c>
      <c r="F5" s="21">
        <v>8595.6</v>
      </c>
      <c r="G5" s="21" t="str">
        <f t="shared" si="1"/>
        <v/>
      </c>
      <c r="H5" s="22">
        <f t="shared" si="2"/>
        <v>0.21544117647058836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218</v>
      </c>
      <c r="C6" s="20" t="s">
        <v>19</v>
      </c>
      <c r="D6" s="21">
        <v>6895.61</v>
      </c>
      <c r="E6" s="21">
        <f t="shared" si="0"/>
        <v>7656.869999999999</v>
      </c>
      <c r="F6" s="21">
        <v>8418.1299999999992</v>
      </c>
      <c r="G6" s="21" t="str">
        <f t="shared" si="1"/>
        <v/>
      </c>
      <c r="H6" s="22">
        <f t="shared" si="2"/>
        <v>0.22079554963230219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216</v>
      </c>
      <c r="C7" s="20" t="s">
        <v>19</v>
      </c>
      <c r="D7" s="21">
        <v>6188.52</v>
      </c>
      <c r="E7" s="21">
        <f t="shared" si="0"/>
        <v>6855.3549999999996</v>
      </c>
      <c r="F7" s="21">
        <v>7522.19</v>
      </c>
      <c r="G7" s="21" t="str">
        <f t="shared" si="1"/>
        <v/>
      </c>
      <c r="H7" s="22">
        <f t="shared" si="2"/>
        <v>0.21550710024367681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219</v>
      </c>
      <c r="C8" s="20" t="s">
        <v>19</v>
      </c>
      <c r="D8" s="21">
        <v>6744.4</v>
      </c>
      <c r="E8" s="21">
        <f t="shared" si="0"/>
        <v>7471.5349999999999</v>
      </c>
      <c r="F8" s="21">
        <v>8198.67</v>
      </c>
      <c r="G8" s="21" t="str">
        <f t="shared" si="1"/>
        <v/>
      </c>
      <c r="H8" s="22">
        <f t="shared" si="2"/>
        <v>0.21562629737263506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220</v>
      </c>
      <c r="C10" s="20" t="s">
        <v>19</v>
      </c>
      <c r="D10" s="21">
        <v>6809.99</v>
      </c>
      <c r="E10" s="21">
        <f t="shared" si="0"/>
        <v>7543.7849999999999</v>
      </c>
      <c r="F10" s="21">
        <v>8277.58</v>
      </c>
      <c r="G10" s="21" t="str">
        <f t="shared" si="1"/>
        <v/>
      </c>
      <c r="H10" s="22">
        <f t="shared" si="2"/>
        <v>0.21550545595514836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221</v>
      </c>
      <c r="C11" s="20" t="s">
        <v>19</v>
      </c>
      <c r="D11" s="21">
        <v>6324</v>
      </c>
      <c r="E11" s="21">
        <f t="shared" si="0"/>
        <v>7431</v>
      </c>
      <c r="F11" s="21">
        <v>8538</v>
      </c>
      <c r="G11" s="21" t="str">
        <f t="shared" si="1"/>
        <v/>
      </c>
      <c r="H11" s="22">
        <f t="shared" si="2"/>
        <v>0.35009487666034156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6777.1949999999997</v>
      </c>
      <c r="E14" s="32">
        <f ca="1">MEDIAN(INDIRECT("E4"):E12)</f>
        <v>7507.66</v>
      </c>
      <c r="F14" s="32">
        <f ca="1">MEDIAN(INDIRECT("F4"):F12)</f>
        <v>8347.8549999999996</v>
      </c>
      <c r="G14" s="33"/>
      <c r="H14" s="34">
        <f ca="1">MEDIAN(INDIRECT("H4"):H12)</f>
        <v>0.21556669880815593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6672.4199999999992</v>
      </c>
      <c r="E15" s="33">
        <f ca="1">AVERAGE(INDIRECT("E4"):E12)</f>
        <v>7465.3908333333338</v>
      </c>
      <c r="F15" s="33">
        <f ca="1">AVERAGE(INDIRECT("F4"):F12)</f>
        <v>8258.3616666666658</v>
      </c>
      <c r="G15" s="33"/>
      <c r="H15" s="34">
        <f ca="1">AVERAGE(INDIRECT("H4"):H12)</f>
        <v>0.2388284093891154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0.2959621147076088</v>
      </c>
      <c r="E16" s="34">
        <f ca="1">IFERROR(INDIRECT(ADDRESS(ROW()-2,COLUMN()))/E3-1,"")</f>
        <v>0.29622656331605945</v>
      </c>
      <c r="F16" s="34">
        <f ca="1">IFERROR(INDIRECT(ADDRESS(ROW()-2,COLUMN()))/F3-1,"")</f>
        <v>0.31371254563766837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0.27592662353928765</v>
      </c>
      <c r="E17" s="34">
        <f ca="1">IF(E3&gt;=INDIRECT(ADDRESS(ROW()-2,COLUMN())),"At Market",INDIRECT(ADDRESS(ROW()-2,COLUMN()))/E3-1)</f>
        <v>0.28892862805493058</v>
      </c>
      <c r="F17" s="34">
        <f ca="1">IF(F3&gt;=INDIRECT(ADDRESS(ROW()-2,COLUMN())),"At Market",INDIRECT(ADDRESS(ROW()-2,COLUMN()))/F3-1)</f>
        <v>0.29962886608754036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3"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Captain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222</v>
      </c>
      <c r="C3" s="12" t="s">
        <v>19</v>
      </c>
      <c r="D3" s="13">
        <v>9391.2000000000007</v>
      </c>
      <c r="E3" s="13">
        <f t="shared" ref="E3:E11" si="0">IF(OR(B3 = "No Comparable Class", B3 = "Data Not Available", B3 = "Not Surveyed"),"",MEDIAN(D3,F3))</f>
        <v>10404.334999999999</v>
      </c>
      <c r="F3" s="13">
        <v>11417.47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0.21576262884402397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222</v>
      </c>
      <c r="C4" s="20" t="s">
        <v>19</v>
      </c>
      <c r="D4" s="21">
        <v>9762.1299999999992</v>
      </c>
      <c r="E4" s="21">
        <f t="shared" si="0"/>
        <v>10814.264999999999</v>
      </c>
      <c r="F4" s="21">
        <v>11866.4</v>
      </c>
      <c r="G4" s="21" t="str">
        <f t="shared" si="1"/>
        <v/>
      </c>
      <c r="H4" s="22">
        <f t="shared" si="2"/>
        <v>0.21555439233036244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Captain</v>
      </c>
      <c r="AN4" s="5">
        <f ca="1">E13</f>
        <v>7</v>
      </c>
      <c r="AO4" s="53">
        <f>D3</f>
        <v>9391.2000000000007</v>
      </c>
      <c r="AP4" s="53">
        <f>E3</f>
        <v>10404.334999999999</v>
      </c>
      <c r="AQ4" s="53">
        <f>F3</f>
        <v>11417.47</v>
      </c>
      <c r="AR4" s="53">
        <f ca="1">D14</f>
        <v>9807.2000000000007</v>
      </c>
      <c r="AS4" s="53">
        <f ca="1">E14</f>
        <v>11755.93</v>
      </c>
      <c r="AT4" s="53">
        <f ca="1">F14</f>
        <v>12924.72</v>
      </c>
      <c r="AU4" s="11">
        <f ca="1">D16</f>
        <v>4.4296788482834915E-2</v>
      </c>
      <c r="AV4" s="11">
        <f ca="1">E16</f>
        <v>0.12990690899514501</v>
      </c>
      <c r="AW4" s="11">
        <f ca="1">F16</f>
        <v>0.13201260874782239</v>
      </c>
    </row>
    <row r="5" spans="1:49" ht="18.75" customHeight="1" x14ac:dyDescent="0.45">
      <c r="A5" s="20" t="s">
        <v>22</v>
      </c>
      <c r="B5" s="20" t="s">
        <v>223</v>
      </c>
      <c r="C5" s="20" t="s">
        <v>19</v>
      </c>
      <c r="D5" s="21">
        <v>12426.27</v>
      </c>
      <c r="E5" s="21">
        <f t="shared" si="0"/>
        <v>13765.27</v>
      </c>
      <c r="F5" s="21">
        <v>15104.27</v>
      </c>
      <c r="G5" s="21" t="str">
        <f t="shared" si="1"/>
        <v/>
      </c>
      <c r="H5" s="22">
        <f t="shared" si="2"/>
        <v>0.21551117109156648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224</v>
      </c>
      <c r="C6" s="20" t="s">
        <v>19</v>
      </c>
      <c r="D6" s="21">
        <v>10587.14</v>
      </c>
      <c r="E6" s="21">
        <f t="shared" si="0"/>
        <v>11755.93</v>
      </c>
      <c r="F6" s="21">
        <v>12924.72</v>
      </c>
      <c r="G6" s="21" t="str">
        <f t="shared" si="1"/>
        <v/>
      </c>
      <c r="H6" s="22">
        <f t="shared" si="2"/>
        <v>0.22079428438652937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223</v>
      </c>
      <c r="C7" s="20" t="s">
        <v>19</v>
      </c>
      <c r="D7" s="21">
        <v>9603.77</v>
      </c>
      <c r="E7" s="21">
        <f t="shared" si="0"/>
        <v>10638.605</v>
      </c>
      <c r="F7" s="21">
        <v>11673.44</v>
      </c>
      <c r="G7" s="21" t="str">
        <f t="shared" si="1"/>
        <v/>
      </c>
      <c r="H7" s="22">
        <f t="shared" si="2"/>
        <v>0.21550599400027282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222</v>
      </c>
      <c r="C8" s="20" t="s">
        <v>19</v>
      </c>
      <c r="D8" s="21">
        <v>9807.2000000000007</v>
      </c>
      <c r="E8" s="21">
        <f t="shared" si="0"/>
        <v>12259.865000000002</v>
      </c>
      <c r="F8" s="21">
        <v>14712.53</v>
      </c>
      <c r="G8" s="21" t="str">
        <f t="shared" si="1"/>
        <v/>
      </c>
      <c r="H8" s="22">
        <f t="shared" si="2"/>
        <v>0.50017640101150174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222</v>
      </c>
      <c r="C10" s="20" t="s">
        <v>19</v>
      </c>
      <c r="D10" s="21">
        <v>11429.56</v>
      </c>
      <c r="E10" s="21">
        <f t="shared" si="0"/>
        <v>12661.14</v>
      </c>
      <c r="F10" s="21">
        <v>13892.72</v>
      </c>
      <c r="G10" s="21" t="str">
        <f t="shared" si="1"/>
        <v/>
      </c>
      <c r="H10" s="22">
        <f t="shared" si="2"/>
        <v>0.21550785857023369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224</v>
      </c>
      <c r="C11" s="20" t="s">
        <v>19</v>
      </c>
      <c r="D11" s="21">
        <v>8740</v>
      </c>
      <c r="E11" s="21">
        <f t="shared" si="0"/>
        <v>10269.5</v>
      </c>
      <c r="F11" s="21">
        <v>11799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9807.2000000000007</v>
      </c>
      <c r="E14" s="32">
        <f ca="1">MEDIAN(INDIRECT("E4"):E12)</f>
        <v>11755.93</v>
      </c>
      <c r="F14" s="32">
        <f ca="1">MEDIAN(INDIRECT("F4"):F12)</f>
        <v>12924.72</v>
      </c>
      <c r="G14" s="33"/>
      <c r="H14" s="34">
        <f ca="1">MEDIAN(INDIRECT("H4"):H12)</f>
        <v>0.21555439233036244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10336.581428571428</v>
      </c>
      <c r="E15" s="33">
        <f ca="1">AVERAGE(INDIRECT("E4"):E12)</f>
        <v>11737.796428571428</v>
      </c>
      <c r="F15" s="33">
        <f ca="1">AVERAGE(INDIRECT("F4"):F12)</f>
        <v>13139.011428571428</v>
      </c>
      <c r="G15" s="33"/>
      <c r="H15" s="34">
        <f ca="1">AVERAGE(INDIRECT("H4"):H12)</f>
        <v>0.27615001448435239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4.4296788482834915E-2</v>
      </c>
      <c r="E16" s="34">
        <f ca="1">IFERROR(INDIRECT(ADDRESS(ROW()-2,COLUMN()))/E3-1,"")</f>
        <v>0.12990690899514501</v>
      </c>
      <c r="F16" s="34">
        <f ca="1">IFERROR(INDIRECT(ADDRESS(ROW()-2,COLUMN()))/F3-1,"")</f>
        <v>0.13201260874782239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0.1006667335986271</v>
      </c>
      <c r="E17" s="34">
        <f ca="1">IF(E3&gt;=INDIRECT(ADDRESS(ROW()-2,COLUMN())),"At Market",INDIRECT(ADDRESS(ROW()-2,COLUMN()))/E3-1)</f>
        <v>0.12816402283965567</v>
      </c>
      <c r="F17" s="34">
        <f ca="1">IF(F3&gt;=INDIRECT(ADDRESS(ROW()-2,COLUMN())),"At Market",INDIRECT(ADDRESS(ROW()-2,COLUMN()))/F3-1)</f>
        <v>0.15078134022436052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6"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Case Manager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225</v>
      </c>
      <c r="C3" s="12" t="s">
        <v>19</v>
      </c>
      <c r="D3" s="13">
        <v>4893.2</v>
      </c>
      <c r="E3" s="13">
        <f t="shared" ref="E3:E11" si="0">IF(OR(B3 = "No Comparable Class", B3 = "Data Not Available", B3 = "Not Surveyed"),"",MEDIAN(D3,F3))</f>
        <v>5421.8649999999998</v>
      </c>
      <c r="F3" s="13">
        <v>5950.53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0.21608150085833411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226</v>
      </c>
      <c r="C4" s="20" t="s">
        <v>19</v>
      </c>
      <c r="D4" s="21">
        <v>5151.47</v>
      </c>
      <c r="E4" s="21">
        <f t="shared" si="0"/>
        <v>5706.1350000000002</v>
      </c>
      <c r="F4" s="21">
        <v>6260.8</v>
      </c>
      <c r="G4" s="21" t="str">
        <f t="shared" si="1"/>
        <v/>
      </c>
      <c r="H4" s="22">
        <f t="shared" si="2"/>
        <v>0.21534241682471222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Case Manager II</v>
      </c>
      <c r="AN4" s="5">
        <f ca="1">E13</f>
        <v>8</v>
      </c>
      <c r="AO4" s="53">
        <f>D3</f>
        <v>4893.2</v>
      </c>
      <c r="AP4" s="53">
        <f>E3</f>
        <v>5421.8649999999998</v>
      </c>
      <c r="AQ4" s="53">
        <f>F3</f>
        <v>5950.53</v>
      </c>
      <c r="AR4" s="53">
        <f ca="1">D14</f>
        <v>4149.7049999999999</v>
      </c>
      <c r="AS4" s="53">
        <f ca="1">E14</f>
        <v>4596.8425000000007</v>
      </c>
      <c r="AT4" s="53">
        <f ca="1">F14</f>
        <v>5043.9799999999996</v>
      </c>
      <c r="AU4" s="11">
        <f ca="1">D16</f>
        <v>-0.15194453527344065</v>
      </c>
      <c r="AV4" s="11">
        <f ca="1">E16</f>
        <v>-0.15216581379285521</v>
      </c>
      <c r="AW4" s="11">
        <f ca="1">F16</f>
        <v>-0.15234777406382294</v>
      </c>
    </row>
    <row r="5" spans="1:49" ht="18.75" customHeight="1" x14ac:dyDescent="0.45">
      <c r="A5" s="20" t="s">
        <v>22</v>
      </c>
      <c r="B5" s="20" t="s">
        <v>227</v>
      </c>
      <c r="C5" s="20" t="s">
        <v>19</v>
      </c>
      <c r="D5" s="21">
        <v>4158.2700000000004</v>
      </c>
      <c r="E5" s="21">
        <f t="shared" si="0"/>
        <v>4606.335</v>
      </c>
      <c r="F5" s="21">
        <v>5054.3999999999996</v>
      </c>
      <c r="G5" s="21" t="str">
        <f t="shared" si="1"/>
        <v/>
      </c>
      <c r="H5" s="22">
        <f t="shared" si="2"/>
        <v>0.21550548665671032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228</v>
      </c>
      <c r="C6" s="20" t="s">
        <v>19</v>
      </c>
      <c r="D6" s="21">
        <v>4064.16</v>
      </c>
      <c r="E6" s="21">
        <f t="shared" si="0"/>
        <v>4512.83</v>
      </c>
      <c r="F6" s="21">
        <v>4961.5</v>
      </c>
      <c r="G6" s="21" t="str">
        <f t="shared" si="1"/>
        <v/>
      </c>
      <c r="H6" s="22">
        <f t="shared" si="2"/>
        <v>0.22079347269792526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229</v>
      </c>
      <c r="C7" s="20" t="s">
        <v>19</v>
      </c>
      <c r="D7" s="21">
        <v>5980.24</v>
      </c>
      <c r="E7" s="21">
        <f t="shared" si="0"/>
        <v>6624.63</v>
      </c>
      <c r="F7" s="21">
        <v>7269.02</v>
      </c>
      <c r="G7" s="21" t="str">
        <f t="shared" si="1"/>
        <v/>
      </c>
      <c r="H7" s="22">
        <f t="shared" si="2"/>
        <v>0.21550640108089314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230</v>
      </c>
      <c r="C8" s="20" t="s">
        <v>19</v>
      </c>
      <c r="D8" s="21">
        <v>4740.67</v>
      </c>
      <c r="E8" s="21">
        <f t="shared" si="0"/>
        <v>5252</v>
      </c>
      <c r="F8" s="21">
        <v>5763.33</v>
      </c>
      <c r="G8" s="21" t="str">
        <f t="shared" si="1"/>
        <v/>
      </c>
      <c r="H8" s="22">
        <f t="shared" si="2"/>
        <v>0.21572056270527162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228</v>
      </c>
      <c r="C9" s="20" t="s">
        <v>19</v>
      </c>
      <c r="D9" s="21">
        <v>3636.19</v>
      </c>
      <c r="E9" s="21">
        <f t="shared" si="0"/>
        <v>4037.7</v>
      </c>
      <c r="F9" s="21">
        <v>4439.21</v>
      </c>
      <c r="G9" s="21" t="str">
        <f t="shared" si="1"/>
        <v/>
      </c>
      <c r="H9" s="22">
        <f t="shared" si="2"/>
        <v>0.22084104515990632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231</v>
      </c>
      <c r="C10" s="20" t="s">
        <v>19</v>
      </c>
      <c r="D10" s="21">
        <v>4141.1400000000003</v>
      </c>
      <c r="E10" s="21">
        <f t="shared" si="0"/>
        <v>4587.3500000000004</v>
      </c>
      <c r="F10" s="21">
        <v>5033.5600000000004</v>
      </c>
      <c r="G10" s="21" t="str">
        <f t="shared" si="1"/>
        <v/>
      </c>
      <c r="H10" s="22">
        <f t="shared" si="2"/>
        <v>0.2155010456057993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225</v>
      </c>
      <c r="C11" s="20" t="s">
        <v>19</v>
      </c>
      <c r="D11" s="21">
        <v>3402</v>
      </c>
      <c r="E11" s="21">
        <f t="shared" si="0"/>
        <v>3997.5</v>
      </c>
      <c r="F11" s="21">
        <v>4593</v>
      </c>
      <c r="G11" s="21" t="str">
        <f t="shared" si="1"/>
        <v/>
      </c>
      <c r="H11" s="22">
        <f t="shared" si="2"/>
        <v>0.35008818342151682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4149.7049999999999</v>
      </c>
      <c r="E14" s="32">
        <f ca="1">MEDIAN(INDIRECT("E4"):E12)</f>
        <v>4596.8425000000007</v>
      </c>
      <c r="F14" s="32">
        <f ca="1">MEDIAN(INDIRECT("F4"):F12)</f>
        <v>5043.9799999999996</v>
      </c>
      <c r="G14" s="33"/>
      <c r="H14" s="34">
        <f ca="1">MEDIAN(INDIRECT("H4"):H12)</f>
        <v>0.21561348189308238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4409.2674999999999</v>
      </c>
      <c r="E15" s="33">
        <f ca="1">AVERAGE(INDIRECT("E4"):E12)</f>
        <v>4915.5600000000004</v>
      </c>
      <c r="F15" s="33">
        <f ca="1">AVERAGE(INDIRECT("F4"):F12)</f>
        <v>5421.8525</v>
      </c>
      <c r="G15" s="33"/>
      <c r="H15" s="34">
        <f ca="1">AVERAGE(INDIRECT("H4"):H12)</f>
        <v>0.23366232676909188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-0.15194453527344065</v>
      </c>
      <c r="E16" s="34">
        <f ca="1">IFERROR(INDIRECT(ADDRESS(ROW()-2,COLUMN()))/E3-1,"")</f>
        <v>-0.15216581379285521</v>
      </c>
      <c r="F16" s="34">
        <f ca="1">IFERROR(INDIRECT(ADDRESS(ROW()-2,COLUMN()))/F3-1,"")</f>
        <v>-0.15234777406382294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Chief Appraiser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232</v>
      </c>
      <c r="C3" s="12" t="s">
        <v>19</v>
      </c>
      <c r="D3" s="13">
        <v>5896.8</v>
      </c>
      <c r="E3" s="13">
        <f t="shared" ref="E3:E11" si="0">IF(OR(B3 = "No Comparable Class", B3 = "Data Not Available", B3 = "Not Surveyed"),"",MEDIAN(D3,F3))</f>
        <v>6533.8</v>
      </c>
      <c r="F3" s="13">
        <v>7170.8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0.21604938271604945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Chief Appraiser</v>
      </c>
      <c r="AN4" s="5">
        <f ca="1">E13</f>
        <v>6</v>
      </c>
      <c r="AO4" s="53">
        <f>D3</f>
        <v>5896.8</v>
      </c>
      <c r="AP4" s="53">
        <f>E3</f>
        <v>6533.8</v>
      </c>
      <c r="AQ4" s="53">
        <f>F3</f>
        <v>7170.8</v>
      </c>
      <c r="AR4" s="53">
        <f ca="1">D14</f>
        <v>6282.27</v>
      </c>
      <c r="AS4" s="53">
        <f ca="1">E14</f>
        <v>6958.9400000000005</v>
      </c>
      <c r="AT4" s="53">
        <f ca="1">F14</f>
        <v>7635.6100000000006</v>
      </c>
      <c r="AU4" s="11">
        <f ca="1">D16</f>
        <v>6.5369352869352859E-2</v>
      </c>
      <c r="AV4" s="11">
        <f ca="1">E16</f>
        <v>6.5067801279500515E-2</v>
      </c>
      <c r="AW4" s="11">
        <f ca="1">F16</f>
        <v>6.4819824845205654E-2</v>
      </c>
    </row>
    <row r="5" spans="1:49" ht="18.75" customHeight="1" x14ac:dyDescent="0.45">
      <c r="A5" s="20" t="s">
        <v>22</v>
      </c>
      <c r="B5" s="20" t="s">
        <v>233</v>
      </c>
      <c r="C5" s="20" t="s">
        <v>19</v>
      </c>
      <c r="D5" s="21">
        <v>5276.27</v>
      </c>
      <c r="E5" s="21">
        <f t="shared" si="0"/>
        <v>5845.67</v>
      </c>
      <c r="F5" s="21">
        <v>6415.07</v>
      </c>
      <c r="G5" s="21" t="str">
        <f t="shared" si="1"/>
        <v/>
      </c>
      <c r="H5" s="22">
        <f t="shared" si="2"/>
        <v>0.21583429202826987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232</v>
      </c>
      <c r="C6" s="20" t="s">
        <v>19</v>
      </c>
      <c r="D6" s="21">
        <v>8442.26</v>
      </c>
      <c r="E6" s="21">
        <f t="shared" si="0"/>
        <v>9374.2649999999994</v>
      </c>
      <c r="F6" s="21">
        <v>10306.27</v>
      </c>
      <c r="G6" s="21" t="str">
        <f t="shared" si="1"/>
        <v/>
      </c>
      <c r="H6" s="22">
        <f t="shared" si="2"/>
        <v>0.22079514253292376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234</v>
      </c>
      <c r="C7" s="20" t="s">
        <v>19</v>
      </c>
      <c r="D7" s="21">
        <v>8542.9699999999993</v>
      </c>
      <c r="E7" s="21">
        <f t="shared" si="0"/>
        <v>9463.5</v>
      </c>
      <c r="F7" s="21">
        <v>10384.030000000001</v>
      </c>
      <c r="G7" s="21" t="str">
        <f t="shared" si="1"/>
        <v/>
      </c>
      <c r="H7" s="22">
        <f t="shared" si="2"/>
        <v>0.2155058486685546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235</v>
      </c>
      <c r="C8" s="20" t="s">
        <v>19</v>
      </c>
      <c r="D8" s="21">
        <v>6238.27</v>
      </c>
      <c r="E8" s="21">
        <f t="shared" si="0"/>
        <v>6909.9350000000004</v>
      </c>
      <c r="F8" s="21">
        <v>7581.6</v>
      </c>
      <c r="G8" s="21" t="str">
        <f t="shared" si="1"/>
        <v/>
      </c>
      <c r="H8" s="22">
        <f t="shared" si="2"/>
        <v>0.21533694437720707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233</v>
      </c>
      <c r="C9" s="20" t="s">
        <v>19</v>
      </c>
      <c r="D9" s="21">
        <v>4596.92</v>
      </c>
      <c r="E9" s="21">
        <f t="shared" si="0"/>
        <v>5104.4050000000007</v>
      </c>
      <c r="F9" s="21">
        <v>5611.89</v>
      </c>
      <c r="G9" s="21" t="str">
        <f t="shared" si="1"/>
        <v/>
      </c>
      <c r="H9" s="22">
        <f t="shared" si="2"/>
        <v>0.22079348781357955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233</v>
      </c>
      <c r="C10" s="20" t="s">
        <v>19</v>
      </c>
      <c r="D10" s="21">
        <v>6326.27</v>
      </c>
      <c r="E10" s="21">
        <f t="shared" si="0"/>
        <v>7007.9449999999997</v>
      </c>
      <c r="F10" s="21">
        <v>7689.62</v>
      </c>
      <c r="G10" s="21" t="str">
        <f t="shared" si="1"/>
        <v/>
      </c>
      <c r="H10" s="22">
        <f t="shared" si="2"/>
        <v>0.21550613552693765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6282.27</v>
      </c>
      <c r="E14" s="32">
        <f ca="1">MEDIAN(INDIRECT("E4"):E12)</f>
        <v>6958.9400000000005</v>
      </c>
      <c r="F14" s="32">
        <f ca="1">MEDIAN(INDIRECT("F4"):F12)</f>
        <v>7635.6100000000006</v>
      </c>
      <c r="G14" s="33"/>
      <c r="H14" s="34">
        <f ca="1">MEDIAN(INDIRECT("H4"):H12)</f>
        <v>0.21567021377760376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6570.4933333333347</v>
      </c>
      <c r="E15" s="33">
        <f ca="1">AVERAGE(INDIRECT("E4"):E12)</f>
        <v>7284.2866666666669</v>
      </c>
      <c r="F15" s="33">
        <f ca="1">AVERAGE(INDIRECT("F4"):F12)</f>
        <v>7998.0800000000008</v>
      </c>
      <c r="G15" s="33"/>
      <c r="H15" s="34">
        <f ca="1">AVERAGE(INDIRECT("H4"):H12)</f>
        <v>0.21729530849124543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6.5369352869352859E-2</v>
      </c>
      <c r="E16" s="34">
        <f ca="1">IFERROR(INDIRECT(ADDRESS(ROW()-2,COLUMN()))/E3-1,"")</f>
        <v>6.5067801279500515E-2</v>
      </c>
      <c r="F16" s="34">
        <f ca="1">IFERROR(INDIRECT(ADDRESS(ROW()-2,COLUMN()))/F3-1,"")</f>
        <v>6.4819824845205654E-2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0.11424727535838675</v>
      </c>
      <c r="E17" s="34">
        <f ca="1">IF(E3&gt;=INDIRECT(ADDRESS(ROW()-2,COLUMN())),"At Market",INDIRECT(ADDRESS(ROW()-2,COLUMN()))/E3-1)</f>
        <v>0.11486220372014233</v>
      </c>
      <c r="F17" s="34">
        <f ca="1">IF(F3&gt;=INDIRECT(ADDRESS(ROW()-2,COLUMN())),"At Market",INDIRECT(ADDRESS(ROW()-2,COLUMN()))/F3-1)</f>
        <v>0.1153678808501144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2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Chief Building Official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236</v>
      </c>
      <c r="C3" s="12" t="s">
        <v>19</v>
      </c>
      <c r="D3" s="13">
        <v>10712</v>
      </c>
      <c r="E3" s="13">
        <f t="shared" ref="E3:E11" si="0">IF(OR(B3 = "No Comparable Class", B3 = "Data Not Available", B3 = "Not Surveyed"),"",MEDIAN(D3,F3))</f>
        <v>10712</v>
      </c>
      <c r="F3" s="13">
        <v>10712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236</v>
      </c>
      <c r="C4" s="20" t="s">
        <v>19</v>
      </c>
      <c r="D4" s="21">
        <v>8736</v>
      </c>
      <c r="E4" s="21">
        <f t="shared" si="0"/>
        <v>8736</v>
      </c>
      <c r="F4" s="21">
        <v>8736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Chief Building Official</v>
      </c>
      <c r="AN4" s="5">
        <f ca="1">E13</f>
        <v>6</v>
      </c>
      <c r="AO4" s="53">
        <f>D3</f>
        <v>10712</v>
      </c>
      <c r="AP4" s="53">
        <f>E3</f>
        <v>10712</v>
      </c>
      <c r="AQ4" s="53">
        <f>F3</f>
        <v>10712</v>
      </c>
      <c r="AR4" s="53">
        <f ca="1">D14</f>
        <v>9031.42</v>
      </c>
      <c r="AS4" s="53">
        <f ca="1">E14</f>
        <v>9734.1949999999997</v>
      </c>
      <c r="AT4" s="53">
        <f ca="1">F14</f>
        <v>10917.470000000001</v>
      </c>
      <c r="AU4" s="11">
        <f ca="1">D16</f>
        <v>-0.1568876026885736</v>
      </c>
      <c r="AV4" s="11">
        <f ca="1">E16</f>
        <v>-9.1281273338312152E-2</v>
      </c>
      <c r="AW4" s="11">
        <f ca="1">F16</f>
        <v>1.9181292008962014E-2</v>
      </c>
    </row>
    <row r="5" spans="1:49" ht="18.75" customHeight="1" x14ac:dyDescent="0.45">
      <c r="A5" s="20" t="s">
        <v>22</v>
      </c>
      <c r="B5" s="20" t="s">
        <v>237</v>
      </c>
      <c r="C5" s="20" t="s">
        <v>19</v>
      </c>
      <c r="D5" s="21">
        <v>9805.4699999999993</v>
      </c>
      <c r="E5" s="21">
        <f t="shared" si="0"/>
        <v>10861.934999999999</v>
      </c>
      <c r="F5" s="21">
        <v>11918.4</v>
      </c>
      <c r="G5" s="21" t="str">
        <f t="shared" si="1"/>
        <v/>
      </c>
      <c r="H5" s="22">
        <f t="shared" si="2"/>
        <v>0.2154848263265301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238</v>
      </c>
      <c r="C6" s="20" t="s">
        <v>19</v>
      </c>
      <c r="D6" s="21">
        <v>11087.79</v>
      </c>
      <c r="E6" s="21">
        <f t="shared" si="0"/>
        <v>12311.85</v>
      </c>
      <c r="F6" s="21">
        <v>13535.91</v>
      </c>
      <c r="G6" s="21" t="str">
        <f t="shared" si="1"/>
        <v/>
      </c>
      <c r="H6" s="22">
        <f t="shared" si="2"/>
        <v>0.22079422499884993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236</v>
      </c>
      <c r="C9" s="20" t="s">
        <v>19</v>
      </c>
      <c r="D9" s="21">
        <v>7494.48</v>
      </c>
      <c r="E9" s="21">
        <f t="shared" si="0"/>
        <v>8321.8449999999993</v>
      </c>
      <c r="F9" s="21">
        <v>9149.2099999999991</v>
      </c>
      <c r="G9" s="21" t="str">
        <f t="shared" si="1"/>
        <v/>
      </c>
      <c r="H9" s="22">
        <f t="shared" si="2"/>
        <v>0.22079317044011049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236</v>
      </c>
      <c r="C10" s="20" t="s">
        <v>19</v>
      </c>
      <c r="D10" s="21">
        <v>9326.84</v>
      </c>
      <c r="E10" s="21">
        <f t="shared" si="0"/>
        <v>10332.39</v>
      </c>
      <c r="F10" s="21">
        <v>11337.94</v>
      </c>
      <c r="G10" s="21" t="str">
        <f t="shared" si="1"/>
        <v/>
      </c>
      <c r="H10" s="22">
        <f t="shared" si="2"/>
        <v>0.21562501340218132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236</v>
      </c>
      <c r="C11" s="20" t="s">
        <v>19</v>
      </c>
      <c r="D11" s="21">
        <v>7775</v>
      </c>
      <c r="E11" s="21">
        <f t="shared" si="0"/>
        <v>9136</v>
      </c>
      <c r="F11" s="21">
        <v>10497</v>
      </c>
      <c r="G11" s="21" t="str">
        <f t="shared" si="1"/>
        <v/>
      </c>
      <c r="H11" s="22">
        <f t="shared" si="2"/>
        <v>0.35009646302250808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9031.42</v>
      </c>
      <c r="E14" s="32">
        <f ca="1">MEDIAN(INDIRECT("E4"):E12)</f>
        <v>9734.1949999999997</v>
      </c>
      <c r="F14" s="32">
        <f ca="1">MEDIAN(INDIRECT("F4"):F12)</f>
        <v>10917.470000000001</v>
      </c>
      <c r="G14" s="33"/>
      <c r="H14" s="34">
        <f ca="1">MEDIAN(INDIRECT("H4"):H12)</f>
        <v>0.2182090919211459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9037.5966666666664</v>
      </c>
      <c r="E15" s="33">
        <f ca="1">AVERAGE(INDIRECT("E4"):E12)</f>
        <v>9950.0033333333322</v>
      </c>
      <c r="F15" s="33">
        <f ca="1">AVERAGE(INDIRECT("F4"):F12)</f>
        <v>10862.41</v>
      </c>
      <c r="G15" s="33"/>
      <c r="H15" s="34">
        <f ca="1">AVERAGE(INDIRECT("H4"):H12)</f>
        <v>0.20379894969836332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-0.1568876026885736</v>
      </c>
      <c r="E16" s="34">
        <f ca="1">IFERROR(INDIRECT(ADDRESS(ROW()-2,COLUMN()))/E3-1,"")</f>
        <v>-9.1281273338312152E-2</v>
      </c>
      <c r="F16" s="34">
        <f ca="1">IFERROR(INDIRECT(ADDRESS(ROW()-2,COLUMN()))/F3-1,"")</f>
        <v>1.9181292008962014E-2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>
        <f ca="1">IF(F3&gt;=INDIRECT(ADDRESS(ROW()-2,COLUMN())),"At Market",INDIRECT(ADDRESS(ROW()-2,COLUMN()))/F3-1)</f>
        <v>1.4041262135922272E-2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3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Chief of Assessment Services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239</v>
      </c>
      <c r="C3" s="12" t="s">
        <v>19</v>
      </c>
      <c r="D3" s="13">
        <v>5600.4</v>
      </c>
      <c r="E3" s="13">
        <f t="shared" ref="E3:E11" si="0">IF(OR(B3 = "No Comparable Class", B3 = "Data Not Available", B3 = "Not Surveyed"),"",MEDIAN(D3,F3))</f>
        <v>6206.2</v>
      </c>
      <c r="F3" s="13">
        <v>6812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0.21634168987929447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Chief of Assessment Services</v>
      </c>
      <c r="AN4" s="5">
        <f ca="1">E13</f>
        <v>3</v>
      </c>
      <c r="AO4" s="53">
        <f>D3</f>
        <v>5600.4</v>
      </c>
      <c r="AP4" s="53">
        <f>E3</f>
        <v>6206.2</v>
      </c>
      <c r="AQ4" s="53">
        <f>F3</f>
        <v>6812</v>
      </c>
      <c r="AR4" s="53">
        <f ca="1">D14</f>
        <v>5042.74</v>
      </c>
      <c r="AS4" s="53">
        <f ca="1">E14</f>
        <v>5586.12</v>
      </c>
      <c r="AT4" s="53">
        <f ca="1">F14</f>
        <v>6129.5</v>
      </c>
      <c r="AU4" s="11">
        <f ca="1">D16</f>
        <v>-9.9575030354974614E-2</v>
      </c>
      <c r="AV4" s="11">
        <f ca="1">E16</f>
        <v>-9.9912990235570875E-2</v>
      </c>
      <c r="AW4" s="11">
        <f ca="1">F16</f>
        <v>-0.10019083969465647</v>
      </c>
    </row>
    <row r="5" spans="1:49" ht="18.75" customHeight="1" x14ac:dyDescent="0.45">
      <c r="A5" s="20" t="s">
        <v>22</v>
      </c>
      <c r="B5" s="20" t="s">
        <v>240</v>
      </c>
      <c r="C5" s="20" t="s">
        <v>19</v>
      </c>
      <c r="D5" s="21">
        <v>5409.73</v>
      </c>
      <c r="E5" s="21">
        <f t="shared" si="0"/>
        <v>5993</v>
      </c>
      <c r="F5" s="21">
        <v>6576.27</v>
      </c>
      <c r="G5" s="21" t="str">
        <f t="shared" si="1"/>
        <v/>
      </c>
      <c r="H5" s="22">
        <f t="shared" si="2"/>
        <v>0.21563737931467952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241</v>
      </c>
      <c r="C7" s="20" t="s">
        <v>19</v>
      </c>
      <c r="D7" s="21">
        <v>5042.74</v>
      </c>
      <c r="E7" s="21">
        <f t="shared" si="0"/>
        <v>5586.12</v>
      </c>
      <c r="F7" s="21">
        <v>6129.5</v>
      </c>
      <c r="G7" s="21" t="str">
        <f t="shared" si="1"/>
        <v/>
      </c>
      <c r="H7" s="22">
        <f t="shared" si="2"/>
        <v>0.21550982204119196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242</v>
      </c>
      <c r="C11" s="20" t="s">
        <v>19</v>
      </c>
      <c r="D11" s="21">
        <v>4183</v>
      </c>
      <c r="E11" s="21">
        <f t="shared" si="0"/>
        <v>4915.5</v>
      </c>
      <c r="F11" s="21">
        <v>5648</v>
      </c>
      <c r="G11" s="21" t="str">
        <f t="shared" si="1"/>
        <v/>
      </c>
      <c r="H11" s="22">
        <f t="shared" si="2"/>
        <v>0.35022710972985904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3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5042.74</v>
      </c>
      <c r="E14" s="32">
        <f ca="1">MEDIAN(INDIRECT("E4"):E12)</f>
        <v>5586.12</v>
      </c>
      <c r="F14" s="32">
        <f ca="1">MEDIAN(INDIRECT("F4"):F12)</f>
        <v>6129.5</v>
      </c>
      <c r="G14" s="33"/>
      <c r="H14" s="34">
        <f ca="1">MEDIAN(INDIRECT("H4"):H12)</f>
        <v>0.21563737931467952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4878.49</v>
      </c>
      <c r="E15" s="33">
        <f ca="1">AVERAGE(INDIRECT("E4"):E12)</f>
        <v>5498.206666666666</v>
      </c>
      <c r="F15" s="33">
        <f ca="1">AVERAGE(INDIRECT("F4"):F12)</f>
        <v>6117.9233333333332</v>
      </c>
      <c r="G15" s="33"/>
      <c r="H15" s="34">
        <f ca="1">AVERAGE(INDIRECT("H4"):H12)</f>
        <v>0.26045810369524353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-9.9575030354974614E-2</v>
      </c>
      <c r="E16" s="34">
        <f ca="1">IFERROR(INDIRECT(ADDRESS(ROW()-2,COLUMN()))/E3-1,"")</f>
        <v>-9.9912990235570875E-2</v>
      </c>
      <c r="F16" s="34">
        <f ca="1">IFERROR(INDIRECT(ADDRESS(ROW()-2,COLUMN()))/F3-1,"")</f>
        <v>-0.10019083969465647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Chief Probation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243</v>
      </c>
      <c r="C3" s="12" t="s">
        <v>19</v>
      </c>
      <c r="D3" s="13">
        <v>10616.67</v>
      </c>
      <c r="E3" s="13">
        <f t="shared" ref="E3:E11" si="0">IF(OR(B3 = "No Comparable Class", B3 = "Data Not Available", B3 = "Not Surveyed"),"",MEDIAN(D3,F3))</f>
        <v>10616.67</v>
      </c>
      <c r="F3" s="13">
        <v>10616.67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243</v>
      </c>
      <c r="C4" s="20" t="s">
        <v>19</v>
      </c>
      <c r="D4" s="21">
        <v>8401.4699999999993</v>
      </c>
      <c r="E4" s="21">
        <f t="shared" si="0"/>
        <v>9307.1349999999984</v>
      </c>
      <c r="F4" s="21">
        <v>10212.799999999999</v>
      </c>
      <c r="G4" s="21" t="str">
        <f t="shared" si="1"/>
        <v/>
      </c>
      <c r="H4" s="22">
        <f t="shared" si="2"/>
        <v>0.21559679437050905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Chief Probation Officer</v>
      </c>
      <c r="AN4" s="5">
        <f ca="1">E13</f>
        <v>8</v>
      </c>
      <c r="AO4" s="53">
        <f>D3</f>
        <v>10616.67</v>
      </c>
      <c r="AP4" s="53">
        <f>E3</f>
        <v>10616.67</v>
      </c>
      <c r="AQ4" s="53">
        <f>F3</f>
        <v>10616.67</v>
      </c>
      <c r="AR4" s="53">
        <f ca="1">D14</f>
        <v>11609.57</v>
      </c>
      <c r="AS4" s="53">
        <f ca="1">E14</f>
        <v>13883.735000000001</v>
      </c>
      <c r="AT4" s="53">
        <f ca="1">F14</f>
        <v>15780.17</v>
      </c>
      <c r="AU4" s="11">
        <f ca="1">D16</f>
        <v>9.3522733587838802E-2</v>
      </c>
      <c r="AV4" s="11">
        <f ca="1">E16</f>
        <v>0.30772973069710186</v>
      </c>
      <c r="AW4" s="11">
        <f ca="1">F16</f>
        <v>0.48635777508390099</v>
      </c>
    </row>
    <row r="5" spans="1:49" ht="18.75" customHeight="1" x14ac:dyDescent="0.45">
      <c r="A5" s="20" t="s">
        <v>22</v>
      </c>
      <c r="B5" s="20" t="s">
        <v>243</v>
      </c>
      <c r="C5" s="20" t="s">
        <v>19</v>
      </c>
      <c r="D5" s="21">
        <v>13669.07</v>
      </c>
      <c r="E5" s="21">
        <f t="shared" si="0"/>
        <v>15142.4</v>
      </c>
      <c r="F5" s="21">
        <v>16615.73</v>
      </c>
      <c r="G5" s="21" t="str">
        <f t="shared" si="1"/>
        <v/>
      </c>
      <c r="H5" s="22">
        <f t="shared" si="2"/>
        <v>0.21557135928047777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243</v>
      </c>
      <c r="C6" s="20" t="s">
        <v>19</v>
      </c>
      <c r="D6" s="21">
        <v>11539.14</v>
      </c>
      <c r="E6" s="21">
        <f t="shared" si="0"/>
        <v>12813.025</v>
      </c>
      <c r="F6" s="21">
        <v>14086.91</v>
      </c>
      <c r="G6" s="21" t="str">
        <f t="shared" si="1"/>
        <v/>
      </c>
      <c r="H6" s="22">
        <f t="shared" si="2"/>
        <v>0.22079375066079443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244</v>
      </c>
      <c r="C7" s="20" t="s">
        <v>19</v>
      </c>
      <c r="D7" s="21">
        <v>12992.4</v>
      </c>
      <c r="E7" s="21">
        <f t="shared" si="0"/>
        <v>14392.369999999999</v>
      </c>
      <c r="F7" s="21">
        <v>15792.34</v>
      </c>
      <c r="G7" s="21" t="str">
        <f t="shared" si="1"/>
        <v/>
      </c>
      <c r="H7" s="22">
        <f t="shared" si="2"/>
        <v>0.21550598811612942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243</v>
      </c>
      <c r="C8" s="20" t="s">
        <v>19</v>
      </c>
      <c r="D8" s="21">
        <v>11235.47</v>
      </c>
      <c r="E8" s="21">
        <f t="shared" si="0"/>
        <v>14043.470000000001</v>
      </c>
      <c r="F8" s="21">
        <v>16851.47</v>
      </c>
      <c r="G8" s="21" t="str">
        <f t="shared" si="1"/>
        <v/>
      </c>
      <c r="H8" s="22">
        <f t="shared" si="2"/>
        <v>0.49984557833361687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243</v>
      </c>
      <c r="C9" s="20" t="s">
        <v>19</v>
      </c>
      <c r="D9" s="21">
        <v>9617.11</v>
      </c>
      <c r="E9" s="21">
        <f t="shared" si="0"/>
        <v>10678.810000000001</v>
      </c>
      <c r="F9" s="21">
        <v>11740.51</v>
      </c>
      <c r="G9" s="21" t="str">
        <f t="shared" si="1"/>
        <v/>
      </c>
      <c r="H9" s="22">
        <f t="shared" si="2"/>
        <v>0.22079398072809808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243</v>
      </c>
      <c r="C10" s="20" t="s">
        <v>19</v>
      </c>
      <c r="D10" s="21">
        <v>13315.27</v>
      </c>
      <c r="E10" s="21">
        <f t="shared" si="0"/>
        <v>14750.494999999999</v>
      </c>
      <c r="F10" s="21">
        <v>16185.72</v>
      </c>
      <c r="G10" s="21" t="str">
        <f t="shared" si="1"/>
        <v/>
      </c>
      <c r="H10" s="22">
        <f t="shared" si="2"/>
        <v>0.21557580131683385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243</v>
      </c>
      <c r="C11" s="20" t="s">
        <v>19</v>
      </c>
      <c r="D11" s="21">
        <v>11680</v>
      </c>
      <c r="E11" s="21">
        <f t="shared" si="0"/>
        <v>13724</v>
      </c>
      <c r="F11" s="21">
        <v>15768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11609.57</v>
      </c>
      <c r="E14" s="32">
        <f ca="1">MEDIAN(INDIRECT("E4"):E12)</f>
        <v>13883.735000000001</v>
      </c>
      <c r="F14" s="32">
        <f ca="1">MEDIAN(INDIRECT("F4"):F12)</f>
        <v>15780.17</v>
      </c>
      <c r="G14" s="33"/>
      <c r="H14" s="34">
        <f ca="1">MEDIAN(INDIRECT("H4"):H12)</f>
        <v>0.21819527251565174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11556.241250000001</v>
      </c>
      <c r="E15" s="33">
        <f ca="1">AVERAGE(INDIRECT("E4"):E12)</f>
        <v>13106.463124999998</v>
      </c>
      <c r="F15" s="33">
        <f ca="1">AVERAGE(INDIRECT("F4"):F12)</f>
        <v>14656.684999999999</v>
      </c>
      <c r="G15" s="33"/>
      <c r="H15" s="34">
        <f ca="1">AVERAGE(INDIRECT("H4"):H12)</f>
        <v>0.26921040660080742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9.3522733587838802E-2</v>
      </c>
      <c r="E16" s="34">
        <f ca="1">IFERROR(INDIRECT(ADDRESS(ROW()-2,COLUMN()))/E3-1,"")</f>
        <v>0.30772973069710186</v>
      </c>
      <c r="F16" s="34">
        <f ca="1">IFERROR(INDIRECT(ADDRESS(ROW()-2,COLUMN()))/F3-1,"")</f>
        <v>0.48635777508390099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8.8499618995410145E-2</v>
      </c>
      <c r="E17" s="34">
        <f ca="1">IF(E3&gt;=INDIRECT(ADDRESS(ROW()-2,COLUMN())),"At Market",INDIRECT(ADDRESS(ROW()-2,COLUMN()))/E3-1)</f>
        <v>0.2345173321766616</v>
      </c>
      <c r="F17" s="34">
        <f ca="1">IF(F3&gt;=INDIRECT(ADDRESS(ROW()-2,COLUMN())),"At Market",INDIRECT(ADDRESS(ROW()-2,COLUMN()))/F3-1)</f>
        <v>0.38053504535791349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Clerical Assistant III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245</v>
      </c>
      <c r="C3" s="12" t="s">
        <v>19</v>
      </c>
      <c r="D3" s="13">
        <v>2736.93</v>
      </c>
      <c r="E3" s="13">
        <f t="shared" ref="E3:E11" si="0">IF(OR(B3 = "No Comparable Class", B3 = "Data Not Available", B3 = "Not Surveyed"),"",MEDIAN(D3,F3))</f>
        <v>3029.8649999999998</v>
      </c>
      <c r="F3" s="13">
        <v>3322.8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0.21406100996371857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246</v>
      </c>
      <c r="C4" s="20" t="s">
        <v>19</v>
      </c>
      <c r="D4" s="21">
        <v>3438.93</v>
      </c>
      <c r="E4" s="21">
        <f t="shared" si="0"/>
        <v>3809.8649999999998</v>
      </c>
      <c r="F4" s="21">
        <v>4180.8</v>
      </c>
      <c r="G4" s="21" t="str">
        <f t="shared" si="1"/>
        <v/>
      </c>
      <c r="H4" s="22">
        <f t="shared" si="2"/>
        <v>0.21572698484703112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Clerical Assistant III</v>
      </c>
      <c r="AN4" s="5">
        <f ca="1">E13</f>
        <v>8</v>
      </c>
      <c r="AO4" s="53">
        <f>D3</f>
        <v>2736.93</v>
      </c>
      <c r="AP4" s="53">
        <f>E3</f>
        <v>3029.8649999999998</v>
      </c>
      <c r="AQ4" s="53">
        <f>F3</f>
        <v>3322.8</v>
      </c>
      <c r="AR4" s="53">
        <f ca="1">D14</f>
        <v>2898.2249999999999</v>
      </c>
      <c r="AS4" s="53">
        <f ca="1">E14</f>
        <v>3210.5124999999998</v>
      </c>
      <c r="AT4" s="53">
        <f ca="1">F14</f>
        <v>3544.5699999999997</v>
      </c>
      <c r="AU4" s="11">
        <f ca="1">D16</f>
        <v>5.8932818888316474E-2</v>
      </c>
      <c r="AV4" s="11">
        <f ca="1">E16</f>
        <v>5.9622293402511239E-2</v>
      </c>
      <c r="AW4" s="11">
        <f ca="1">F16</f>
        <v>6.6741904417960685E-2</v>
      </c>
    </row>
    <row r="5" spans="1:49" ht="18.75" customHeight="1" x14ac:dyDescent="0.45">
      <c r="A5" s="20" t="s">
        <v>22</v>
      </c>
      <c r="B5" s="20" t="s">
        <v>247</v>
      </c>
      <c r="C5" s="20" t="s">
        <v>19</v>
      </c>
      <c r="D5" s="21">
        <v>2702.27</v>
      </c>
      <c r="E5" s="21">
        <f t="shared" si="0"/>
        <v>2993.4700000000003</v>
      </c>
      <c r="F5" s="21">
        <v>3284.67</v>
      </c>
      <c r="G5" s="21" t="str">
        <f t="shared" si="1"/>
        <v/>
      </c>
      <c r="H5" s="22">
        <f t="shared" si="2"/>
        <v>0.21552250515307514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247</v>
      </c>
      <c r="C6" s="20" t="s">
        <v>19</v>
      </c>
      <c r="D6" s="21">
        <v>3067.53</v>
      </c>
      <c r="E6" s="21">
        <f t="shared" si="0"/>
        <v>3406.1750000000002</v>
      </c>
      <c r="F6" s="21">
        <v>3744.82</v>
      </c>
      <c r="G6" s="21" t="str">
        <f t="shared" si="1"/>
        <v/>
      </c>
      <c r="H6" s="22">
        <f t="shared" si="2"/>
        <v>0.22079327667537063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248</v>
      </c>
      <c r="C7" s="20" t="s">
        <v>19</v>
      </c>
      <c r="D7" s="21">
        <v>2933.87</v>
      </c>
      <c r="E7" s="21">
        <f t="shared" si="0"/>
        <v>3250.0050000000001</v>
      </c>
      <c r="F7" s="21">
        <v>3566.14</v>
      </c>
      <c r="G7" s="21" t="str">
        <f t="shared" si="1"/>
        <v/>
      </c>
      <c r="H7" s="22">
        <f t="shared" si="2"/>
        <v>0.21550716289406147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249</v>
      </c>
      <c r="C8" s="20" t="s">
        <v>19</v>
      </c>
      <c r="D8" s="21">
        <v>3366.13</v>
      </c>
      <c r="E8" s="21">
        <f t="shared" si="0"/>
        <v>3728.4</v>
      </c>
      <c r="F8" s="21">
        <v>4090.67</v>
      </c>
      <c r="G8" s="21" t="str">
        <f t="shared" si="1"/>
        <v/>
      </c>
      <c r="H8" s="22">
        <f t="shared" si="2"/>
        <v>0.21524421219620149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248</v>
      </c>
      <c r="C9" s="20" t="s">
        <v>19</v>
      </c>
      <c r="D9" s="21">
        <v>2501.5500000000002</v>
      </c>
      <c r="E9" s="21">
        <f t="shared" si="0"/>
        <v>2777.71</v>
      </c>
      <c r="F9" s="21">
        <v>3053.87</v>
      </c>
      <c r="G9" s="21" t="str">
        <f t="shared" si="1"/>
        <v/>
      </c>
      <c r="H9" s="22">
        <f t="shared" si="2"/>
        <v>0.22079110951210246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250</v>
      </c>
      <c r="C10" s="20" t="s">
        <v>19</v>
      </c>
      <c r="D10" s="21">
        <v>2862.58</v>
      </c>
      <c r="E10" s="21">
        <f t="shared" si="0"/>
        <v>3171.02</v>
      </c>
      <c r="F10" s="21">
        <v>3479.46</v>
      </c>
      <c r="G10" s="21" t="str">
        <f t="shared" si="1"/>
        <v/>
      </c>
      <c r="H10" s="22">
        <f t="shared" si="2"/>
        <v>0.21549790748206177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248</v>
      </c>
      <c r="C11" s="20" t="s">
        <v>19</v>
      </c>
      <c r="D11" s="21">
        <v>2609</v>
      </c>
      <c r="E11" s="21">
        <f t="shared" si="0"/>
        <v>3066</v>
      </c>
      <c r="F11" s="21">
        <v>3523</v>
      </c>
      <c r="G11" s="21" t="str">
        <f t="shared" si="1"/>
        <v/>
      </c>
      <c r="H11" s="22">
        <f t="shared" si="2"/>
        <v>0.35032579532387897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2898.2249999999999</v>
      </c>
      <c r="E14" s="32">
        <f ca="1">MEDIAN(INDIRECT("E4"):E12)</f>
        <v>3210.5124999999998</v>
      </c>
      <c r="F14" s="32">
        <f ca="1">MEDIAN(INDIRECT("F4"):F12)</f>
        <v>3544.5699999999997</v>
      </c>
      <c r="G14" s="33"/>
      <c r="H14" s="34">
        <f ca="1">MEDIAN(INDIRECT("H4"):H12)</f>
        <v>0.21562474500005313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2935.2325000000001</v>
      </c>
      <c r="E15" s="33">
        <f ca="1">AVERAGE(INDIRECT("E4"):E12)</f>
        <v>3275.3306250000001</v>
      </c>
      <c r="F15" s="33">
        <f ca="1">AVERAGE(INDIRECT("F4"):F12)</f>
        <v>3615.4287499999996</v>
      </c>
      <c r="G15" s="33"/>
      <c r="H15" s="34">
        <f ca="1">AVERAGE(INDIRECT("H4"):H12)</f>
        <v>0.23367611926047288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5.8932818888316474E-2</v>
      </c>
      <c r="E16" s="34">
        <f ca="1">IFERROR(INDIRECT(ADDRESS(ROW()-2,COLUMN()))/E3-1,"")</f>
        <v>5.9622293402511239E-2</v>
      </c>
      <c r="F16" s="34">
        <f ca="1">IFERROR(INDIRECT(ADDRESS(ROW()-2,COLUMN()))/F3-1,"")</f>
        <v>6.6741904417960685E-2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7.2454355792804348E-2</v>
      </c>
      <c r="E17" s="34">
        <f ca="1">IF(E3&gt;=INDIRECT(ADDRESS(ROW()-2,COLUMN())),"At Market",INDIRECT(ADDRESS(ROW()-2,COLUMN()))/E3-1)</f>
        <v>8.1015367021302964E-2</v>
      </c>
      <c r="F17" s="34">
        <f ca="1">IF(F3&gt;=INDIRECT(ADDRESS(ROW()-2,COLUMN())),"At Market",INDIRECT(ADDRESS(ROW()-2,COLUMN()))/F3-1)</f>
        <v>8.8066916456000843E-2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7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Administrative Analyst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62</v>
      </c>
      <c r="C3" s="12" t="s">
        <v>19</v>
      </c>
      <c r="D3" s="13">
        <v>6096.13</v>
      </c>
      <c r="E3" s="13">
        <f t="shared" ref="E3:E11" si="0">IF(OR(B3 = "No Comparable Class", B3 = "Data Not Available", B3 = "Not Surveyed"),"",MEDIAN(D3,F3))</f>
        <v>6753.93</v>
      </c>
      <c r="F3" s="13">
        <v>7411.73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0.21580904606693085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63</v>
      </c>
      <c r="C4" s="20" t="s">
        <v>19</v>
      </c>
      <c r="D4" s="21">
        <v>5595.2</v>
      </c>
      <c r="E4" s="21">
        <f t="shared" si="0"/>
        <v>6198.4</v>
      </c>
      <c r="F4" s="21">
        <v>6801.6</v>
      </c>
      <c r="G4" s="21" t="str">
        <f t="shared" si="1"/>
        <v/>
      </c>
      <c r="H4" s="22">
        <f t="shared" si="2"/>
        <v>0.21561338289962828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Administrative Analyst II</v>
      </c>
      <c r="AN4" s="5">
        <f ca="1">E13</f>
        <v>8</v>
      </c>
      <c r="AO4" s="53">
        <f>D3</f>
        <v>6096.13</v>
      </c>
      <c r="AP4" s="53">
        <f>E3</f>
        <v>6753.93</v>
      </c>
      <c r="AQ4" s="53">
        <f>F3</f>
        <v>7411.73</v>
      </c>
      <c r="AR4" s="53">
        <f ca="1">D14</f>
        <v>5651.7049999999999</v>
      </c>
      <c r="AS4" s="53">
        <f ca="1">E14</f>
        <v>6260.8374999999996</v>
      </c>
      <c r="AT4" s="53">
        <f ca="1">F14</f>
        <v>6869.97</v>
      </c>
      <c r="AU4" s="11">
        <f ca="1">D16</f>
        <v>-7.2902808831176502E-2</v>
      </c>
      <c r="AV4" s="11">
        <f ca="1">E16</f>
        <v>-7.3008233724661142E-2</v>
      </c>
      <c r="AW4" s="11">
        <f ca="1">F16</f>
        <v>-7.3094945444585724E-2</v>
      </c>
    </row>
    <row r="5" spans="1:49" ht="18.75" customHeight="1" x14ac:dyDescent="0.45">
      <c r="A5" s="20" t="s">
        <v>22</v>
      </c>
      <c r="B5" s="20" t="s">
        <v>62</v>
      </c>
      <c r="C5" s="20" t="s">
        <v>19</v>
      </c>
      <c r="D5" s="21">
        <v>5529.33</v>
      </c>
      <c r="E5" s="21">
        <f t="shared" si="0"/>
        <v>6125.6</v>
      </c>
      <c r="F5" s="21">
        <v>6721.87</v>
      </c>
      <c r="G5" s="21" t="str">
        <f t="shared" si="1"/>
        <v/>
      </c>
      <c r="H5" s="22">
        <f t="shared" si="2"/>
        <v>0.21567531690096264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62</v>
      </c>
      <c r="C6" s="20" t="s">
        <v>19</v>
      </c>
      <c r="D6" s="21">
        <v>5954.91</v>
      </c>
      <c r="E6" s="21">
        <f t="shared" si="0"/>
        <v>6612.3099999999995</v>
      </c>
      <c r="F6" s="21">
        <v>7269.71</v>
      </c>
      <c r="G6" s="21" t="str">
        <f t="shared" si="1"/>
        <v/>
      </c>
      <c r="H6" s="22">
        <f t="shared" si="2"/>
        <v>0.22079258964451198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64</v>
      </c>
      <c r="C7" s="20" t="s">
        <v>19</v>
      </c>
      <c r="D7" s="21">
        <v>5951.67</v>
      </c>
      <c r="E7" s="21">
        <f t="shared" si="0"/>
        <v>6592.98</v>
      </c>
      <c r="F7" s="21">
        <v>7234.29</v>
      </c>
      <c r="G7" s="21" t="str">
        <f t="shared" si="1"/>
        <v/>
      </c>
      <c r="H7" s="22">
        <f t="shared" si="2"/>
        <v>0.21550590002469883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65</v>
      </c>
      <c r="C8" s="20" t="s">
        <v>19</v>
      </c>
      <c r="D8" s="21">
        <v>6298.93</v>
      </c>
      <c r="E8" s="21">
        <f t="shared" si="0"/>
        <v>7872.8</v>
      </c>
      <c r="F8" s="21">
        <v>9446.67</v>
      </c>
      <c r="G8" s="21" t="str">
        <f t="shared" si="1"/>
        <v/>
      </c>
      <c r="H8" s="22">
        <f t="shared" si="2"/>
        <v>0.49972614396413362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62</v>
      </c>
      <c r="C9" s="20" t="s">
        <v>19</v>
      </c>
      <c r="D9" s="21">
        <v>5181.47</v>
      </c>
      <c r="E9" s="21">
        <f t="shared" si="0"/>
        <v>5753.49</v>
      </c>
      <c r="F9" s="21">
        <v>6325.51</v>
      </c>
      <c r="G9" s="21" t="str">
        <f t="shared" si="1"/>
        <v/>
      </c>
      <c r="H9" s="22">
        <f t="shared" si="2"/>
        <v>0.22079448496276144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66</v>
      </c>
      <c r="C10" s="20" t="s">
        <v>19</v>
      </c>
      <c r="D10" s="21">
        <v>5708.21</v>
      </c>
      <c r="E10" s="21">
        <f t="shared" si="0"/>
        <v>6323.2749999999996</v>
      </c>
      <c r="F10" s="21">
        <v>6938.34</v>
      </c>
      <c r="G10" s="21" t="str">
        <f t="shared" si="1"/>
        <v/>
      </c>
      <c r="H10" s="22">
        <f t="shared" si="2"/>
        <v>0.21550188237643675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62</v>
      </c>
      <c r="C11" s="20" t="s">
        <v>19</v>
      </c>
      <c r="D11" s="21">
        <v>4996</v>
      </c>
      <c r="E11" s="21">
        <f t="shared" si="0"/>
        <v>5870.5</v>
      </c>
      <c r="F11" s="21">
        <v>6745</v>
      </c>
      <c r="G11" s="21" t="str">
        <f t="shared" si="1"/>
        <v/>
      </c>
      <c r="H11" s="22">
        <f t="shared" si="2"/>
        <v>0.35008006405124092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5651.7049999999999</v>
      </c>
      <c r="E14" s="32">
        <f ca="1">MEDIAN(INDIRECT("E4"):E12)</f>
        <v>6260.8374999999996</v>
      </c>
      <c r="F14" s="32">
        <f ca="1">MEDIAN(INDIRECT("F4"):F12)</f>
        <v>6869.97</v>
      </c>
      <c r="G14" s="33"/>
      <c r="H14" s="34">
        <f ca="1">MEDIAN(INDIRECT("H4"):H12)</f>
        <v>0.21823395327273731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5651.9650000000001</v>
      </c>
      <c r="E15" s="33">
        <f ca="1">AVERAGE(INDIRECT("E4"):E12)</f>
        <v>6418.6693749999995</v>
      </c>
      <c r="F15" s="33">
        <f ca="1">AVERAGE(INDIRECT("F4"):F12)</f>
        <v>7185.3737500000007</v>
      </c>
      <c r="G15" s="33"/>
      <c r="H15" s="34">
        <f ca="1">AVERAGE(INDIRECT("H4"):H12)</f>
        <v>0.26921122060304681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-7.2902808831176502E-2</v>
      </c>
      <c r="E16" s="34">
        <f ca="1">IFERROR(INDIRECT(ADDRESS(ROW()-2,COLUMN()))/E3-1,"")</f>
        <v>-7.3008233724661142E-2</v>
      </c>
      <c r="F16" s="34">
        <f ca="1">IFERROR(INDIRECT(ADDRESS(ROW()-2,COLUMN()))/F3-1,"")</f>
        <v>-7.3094945444585724E-2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9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Clerk/Rec/Elections Coordinator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251</v>
      </c>
      <c r="C3" s="12" t="s">
        <v>19</v>
      </c>
      <c r="D3" s="13">
        <v>4425.2</v>
      </c>
      <c r="E3" s="13">
        <f t="shared" ref="E3:E11" si="0">IF(OR(B3 = "No Comparable Class", B3 = "Data Not Available", B3 = "Not Surveyed"),"",MEDIAN(D3,F3))</f>
        <v>4901.8649999999998</v>
      </c>
      <c r="F3" s="13">
        <v>5378.53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0.21543207086685356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252</v>
      </c>
      <c r="C4" s="20" t="s">
        <v>19</v>
      </c>
      <c r="D4" s="21">
        <v>5260.67</v>
      </c>
      <c r="E4" s="21">
        <f t="shared" si="0"/>
        <v>5827.47</v>
      </c>
      <c r="F4" s="21">
        <v>6394.27</v>
      </c>
      <c r="G4" s="21" t="str">
        <f t="shared" si="1"/>
        <v/>
      </c>
      <c r="H4" s="22">
        <f t="shared" si="2"/>
        <v>0.2154858601661005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Clerk/Rec/Elections Coordinator II</v>
      </c>
      <c r="AN4" s="5">
        <f ca="1">E13</f>
        <v>7</v>
      </c>
      <c r="AO4" s="53">
        <f>D3</f>
        <v>4425.2</v>
      </c>
      <c r="AP4" s="53">
        <f>E3</f>
        <v>4901.8649999999998</v>
      </c>
      <c r="AQ4" s="53">
        <f>F3</f>
        <v>5378.53</v>
      </c>
      <c r="AR4" s="53">
        <f ca="1">D14</f>
        <v>4200.42</v>
      </c>
      <c r="AS4" s="53">
        <f ca="1">E14</f>
        <v>4653.0300000000007</v>
      </c>
      <c r="AT4" s="53">
        <f ca="1">F14</f>
        <v>5105.6400000000003</v>
      </c>
      <c r="AU4" s="11">
        <f ca="1">D16</f>
        <v>-5.0795444273705082E-2</v>
      </c>
      <c r="AV4" s="11">
        <f ca="1">E16</f>
        <v>-5.0763331915505416E-2</v>
      </c>
      <c r="AW4" s="11">
        <f ca="1">F16</f>
        <v>-5.0736911386568329E-2</v>
      </c>
    </row>
    <row r="5" spans="1:49" ht="18.75" customHeight="1" x14ac:dyDescent="0.45">
      <c r="A5" s="20" t="s">
        <v>22</v>
      </c>
      <c r="B5" s="20" t="s">
        <v>253</v>
      </c>
      <c r="C5" s="20" t="s">
        <v>19</v>
      </c>
      <c r="D5" s="21">
        <v>3485.73</v>
      </c>
      <c r="E5" s="21">
        <f t="shared" si="0"/>
        <v>3861.8649999999998</v>
      </c>
      <c r="F5" s="21">
        <v>4238</v>
      </c>
      <c r="G5" s="21" t="str">
        <f t="shared" si="1"/>
        <v/>
      </c>
      <c r="H5" s="22">
        <f t="shared" si="2"/>
        <v>0.21581419100159804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254</v>
      </c>
      <c r="C6" s="20" t="s">
        <v>19</v>
      </c>
      <c r="D6" s="21">
        <v>4839.3</v>
      </c>
      <c r="E6" s="21">
        <f t="shared" si="0"/>
        <v>5373.5450000000001</v>
      </c>
      <c r="F6" s="21">
        <v>5907.79</v>
      </c>
      <c r="G6" s="21" t="str">
        <f t="shared" si="1"/>
        <v/>
      </c>
      <c r="H6" s="22">
        <f t="shared" si="2"/>
        <v>0.22079432975843605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255</v>
      </c>
      <c r="C7" s="20" t="s">
        <v>19</v>
      </c>
      <c r="D7" s="21">
        <v>3969.55</v>
      </c>
      <c r="E7" s="21">
        <f t="shared" si="0"/>
        <v>4397.2849999999999</v>
      </c>
      <c r="F7" s="21">
        <v>4825.0200000000004</v>
      </c>
      <c r="G7" s="21" t="str">
        <f t="shared" si="1"/>
        <v/>
      </c>
      <c r="H7" s="22">
        <f t="shared" si="2"/>
        <v>0.21550805506921455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256</v>
      </c>
      <c r="C8" s="20" t="s">
        <v>19</v>
      </c>
      <c r="D8" s="21">
        <v>4881.07</v>
      </c>
      <c r="E8" s="21">
        <f t="shared" si="0"/>
        <v>5407.1350000000002</v>
      </c>
      <c r="F8" s="21">
        <v>5933.2</v>
      </c>
      <c r="G8" s="21" t="str">
        <f t="shared" si="1"/>
        <v/>
      </c>
      <c r="H8" s="22">
        <f t="shared" si="2"/>
        <v>0.21555314715830765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257</v>
      </c>
      <c r="C10" s="20" t="s">
        <v>19</v>
      </c>
      <c r="D10" s="21">
        <v>4200.42</v>
      </c>
      <c r="E10" s="21">
        <f t="shared" si="0"/>
        <v>4653.0300000000007</v>
      </c>
      <c r="F10" s="21">
        <v>5105.6400000000003</v>
      </c>
      <c r="G10" s="21" t="str">
        <f t="shared" si="1"/>
        <v/>
      </c>
      <c r="H10" s="22">
        <f t="shared" si="2"/>
        <v>0.21550702072649885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258</v>
      </c>
      <c r="C11" s="20" t="s">
        <v>19</v>
      </c>
      <c r="D11" s="21">
        <v>3716</v>
      </c>
      <c r="E11" s="21">
        <f t="shared" si="0"/>
        <v>4366.5</v>
      </c>
      <c r="F11" s="21">
        <v>5017</v>
      </c>
      <c r="G11" s="21" t="str">
        <f t="shared" si="1"/>
        <v/>
      </c>
      <c r="H11" s="22">
        <f t="shared" si="2"/>
        <v>0.35010764262647998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4200.42</v>
      </c>
      <c r="E14" s="32">
        <f ca="1">MEDIAN(INDIRECT("E4"):E12)</f>
        <v>4653.0300000000007</v>
      </c>
      <c r="F14" s="32">
        <f ca="1">MEDIAN(INDIRECT("F4"):F12)</f>
        <v>5105.6400000000003</v>
      </c>
      <c r="G14" s="33"/>
      <c r="H14" s="34">
        <f ca="1">MEDIAN(INDIRECT("H4"):H12)</f>
        <v>0.21555314715830765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4336.1057142857144</v>
      </c>
      <c r="E15" s="33">
        <f ca="1">AVERAGE(INDIRECT("E4"):E12)</f>
        <v>4840.9757142857143</v>
      </c>
      <c r="F15" s="33">
        <f ca="1">AVERAGE(INDIRECT("F4"):F12)</f>
        <v>5345.8457142857142</v>
      </c>
      <c r="G15" s="33"/>
      <c r="H15" s="34">
        <f ca="1">AVERAGE(INDIRECT("H4"):H12)</f>
        <v>0.23553860664380508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-5.0795444273705082E-2</v>
      </c>
      <c r="E16" s="34">
        <f ca="1">IFERROR(INDIRECT(ADDRESS(ROW()-2,COLUMN()))/E3-1,"")</f>
        <v>-5.0763331915505416E-2</v>
      </c>
      <c r="F16" s="34">
        <f ca="1">IFERROR(INDIRECT(ADDRESS(ROW()-2,COLUMN()))/F3-1,"")</f>
        <v>-5.0736911386568329E-2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Clinical Nurse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259</v>
      </c>
      <c r="C3" s="12" t="s">
        <v>19</v>
      </c>
      <c r="D3" s="13">
        <v>5716.53</v>
      </c>
      <c r="E3" s="13">
        <f t="shared" ref="E3:E11" si="0">IF(OR(B3 = "No Comparable Class", B3 = "Data Not Available", B3 = "Not Surveyed"),"",MEDIAN(D3,F3))</f>
        <v>6334.4650000000001</v>
      </c>
      <c r="F3" s="13">
        <v>6952.4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0.21619234045828506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260</v>
      </c>
      <c r="C4" s="20" t="s">
        <v>19</v>
      </c>
      <c r="D4" s="21">
        <v>5954</v>
      </c>
      <c r="E4" s="21">
        <f t="shared" si="0"/>
        <v>6595.335</v>
      </c>
      <c r="F4" s="21">
        <v>7236.67</v>
      </c>
      <c r="G4" s="21" t="str">
        <f t="shared" si="1"/>
        <v/>
      </c>
      <c r="H4" s="22">
        <f t="shared" si="2"/>
        <v>0.21542996305005047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Clinical Nurse II</v>
      </c>
      <c r="AN4" s="5">
        <f ca="1">E13</f>
        <v>7</v>
      </c>
      <c r="AO4" s="53">
        <f>D3</f>
        <v>5716.53</v>
      </c>
      <c r="AP4" s="53">
        <f>E3</f>
        <v>6334.4650000000001</v>
      </c>
      <c r="AQ4" s="53">
        <f>F3</f>
        <v>6952.4</v>
      </c>
      <c r="AR4" s="53">
        <f ca="1">D14</f>
        <v>6527.49</v>
      </c>
      <c r="AS4" s="53">
        <f ca="1">E14</f>
        <v>7248.1049999999996</v>
      </c>
      <c r="AT4" s="53">
        <f ca="1">F14</f>
        <v>7968.72</v>
      </c>
      <c r="AU4" s="11">
        <f ca="1">D16</f>
        <v>0.1418622835881207</v>
      </c>
      <c r="AV4" s="11">
        <f ca="1">E16</f>
        <v>0.14423317517738266</v>
      </c>
      <c r="AW4" s="11">
        <f ca="1">F16</f>
        <v>0.14618261319832015</v>
      </c>
    </row>
    <row r="5" spans="1:49" ht="18.75" customHeight="1" x14ac:dyDescent="0.45">
      <c r="A5" s="20" t="s">
        <v>22</v>
      </c>
      <c r="B5" s="20" t="s">
        <v>261</v>
      </c>
      <c r="C5" s="20" t="s">
        <v>19</v>
      </c>
      <c r="D5" s="21">
        <v>6739.2</v>
      </c>
      <c r="E5" s="21">
        <f t="shared" si="0"/>
        <v>7465.4650000000001</v>
      </c>
      <c r="F5" s="21">
        <v>8191.73</v>
      </c>
      <c r="G5" s="21" t="str">
        <f t="shared" si="1"/>
        <v/>
      </c>
      <c r="H5" s="22">
        <f t="shared" si="2"/>
        <v>0.21553448480531801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262</v>
      </c>
      <c r="C6" s="20" t="s">
        <v>19</v>
      </c>
      <c r="D6" s="21">
        <v>6527.49</v>
      </c>
      <c r="E6" s="21">
        <f t="shared" si="0"/>
        <v>7248.1049999999996</v>
      </c>
      <c r="F6" s="21">
        <v>7968.72</v>
      </c>
      <c r="G6" s="21" t="str">
        <f t="shared" si="1"/>
        <v/>
      </c>
      <c r="H6" s="22">
        <f t="shared" si="2"/>
        <v>0.22079390393550979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263</v>
      </c>
      <c r="C7" s="20" t="s">
        <v>19</v>
      </c>
      <c r="D7" s="21">
        <v>7782.67</v>
      </c>
      <c r="E7" s="21">
        <f t="shared" si="0"/>
        <v>8621.6</v>
      </c>
      <c r="F7" s="21">
        <v>9460.5300000000007</v>
      </c>
      <c r="G7" s="21" t="str">
        <f t="shared" si="1"/>
        <v/>
      </c>
      <c r="H7" s="22">
        <f t="shared" si="2"/>
        <v>0.21558925150366148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264</v>
      </c>
      <c r="C8" s="20" t="s">
        <v>19</v>
      </c>
      <c r="D8" s="21">
        <v>7014.8</v>
      </c>
      <c r="E8" s="21">
        <f t="shared" si="0"/>
        <v>7769.6650000000009</v>
      </c>
      <c r="F8" s="21">
        <v>8524.5300000000007</v>
      </c>
      <c r="G8" s="21" t="str">
        <f t="shared" si="1"/>
        <v/>
      </c>
      <c r="H8" s="22">
        <f t="shared" si="2"/>
        <v>0.21522067628442731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265</v>
      </c>
      <c r="C9" s="20" t="s">
        <v>19</v>
      </c>
      <c r="D9" s="21">
        <v>5130.04</v>
      </c>
      <c r="E9" s="21">
        <f t="shared" si="0"/>
        <v>5696.38</v>
      </c>
      <c r="F9" s="21">
        <v>6262.72</v>
      </c>
      <c r="G9" s="21" t="str">
        <f t="shared" si="1"/>
        <v/>
      </c>
      <c r="H9" s="22">
        <f t="shared" si="2"/>
        <v>0.22079360004990223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266</v>
      </c>
      <c r="C10" s="20" t="s">
        <v>19</v>
      </c>
      <c r="D10" s="21">
        <v>6198.05</v>
      </c>
      <c r="E10" s="21">
        <f t="shared" si="0"/>
        <v>6865.9050000000007</v>
      </c>
      <c r="F10" s="21">
        <v>7533.76</v>
      </c>
      <c r="G10" s="21" t="str">
        <f t="shared" si="1"/>
        <v/>
      </c>
      <c r="H10" s="22">
        <f t="shared" si="2"/>
        <v>0.21550487653374861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6527.49</v>
      </c>
      <c r="E14" s="32">
        <f ca="1">MEDIAN(INDIRECT("E4"):E12)</f>
        <v>7248.1049999999996</v>
      </c>
      <c r="F14" s="32">
        <f ca="1">MEDIAN(INDIRECT("F4"):F12)</f>
        <v>7968.72</v>
      </c>
      <c r="G14" s="33"/>
      <c r="H14" s="34">
        <f ca="1">MEDIAN(INDIRECT("H4"):H12)</f>
        <v>0.21553448480531801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6478.0357142857156</v>
      </c>
      <c r="E15" s="33">
        <f ca="1">AVERAGE(INDIRECT("E4"):E12)</f>
        <v>7180.3507142857134</v>
      </c>
      <c r="F15" s="33">
        <f ca="1">AVERAGE(INDIRECT("F4"):F12)</f>
        <v>7882.6657142857148</v>
      </c>
      <c r="G15" s="33"/>
      <c r="H15" s="34">
        <f ca="1">AVERAGE(INDIRECT("H4"):H12)</f>
        <v>0.21698096516608828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0.1418622835881207</v>
      </c>
      <c r="E16" s="34">
        <f ca="1">IFERROR(INDIRECT(ADDRESS(ROW()-2,COLUMN()))/E3-1,"")</f>
        <v>0.14423317517738266</v>
      </c>
      <c r="F16" s="34">
        <f ca="1">IFERROR(INDIRECT(ADDRESS(ROW()-2,COLUMN()))/F3-1,"")</f>
        <v>0.14618261319832015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0.13321118130854126</v>
      </c>
      <c r="E17" s="34">
        <f ca="1">IF(E3&gt;=INDIRECT(ADDRESS(ROW()-2,COLUMN())),"At Market",INDIRECT(ADDRESS(ROW()-2,COLUMN()))/E3-1)</f>
        <v>0.13353704129483912</v>
      </c>
      <c r="F17" s="34">
        <f ca="1">IF(F3&gt;=INDIRECT(ADDRESS(ROW()-2,COLUMN())),"At Market",INDIRECT(ADDRESS(ROW()-2,COLUMN()))/F3-1)</f>
        <v>0.13380497587677853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D5"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Clinician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267</v>
      </c>
      <c r="C3" s="12" t="s">
        <v>19</v>
      </c>
      <c r="D3" s="13">
        <v>5517.2</v>
      </c>
      <c r="E3" s="13">
        <f t="shared" ref="E3:E11" si="0">IF(OR(B3 = "No Comparable Class", B3 = "Data Not Available", B3 = "Not Surveyed"),"",MEDIAN(D3,F3))</f>
        <v>6113.4650000000001</v>
      </c>
      <c r="F3" s="13">
        <v>6709.73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0.21614768360762704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268</v>
      </c>
      <c r="C4" s="20" t="s">
        <v>19</v>
      </c>
      <c r="D4" s="21">
        <v>5954</v>
      </c>
      <c r="E4" s="21">
        <f t="shared" si="0"/>
        <v>6595.335</v>
      </c>
      <c r="F4" s="21">
        <v>7236.67</v>
      </c>
      <c r="G4" s="21" t="str">
        <f t="shared" si="1"/>
        <v/>
      </c>
      <c r="H4" s="22">
        <f t="shared" si="2"/>
        <v>0.21542996305005047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Clinician II</v>
      </c>
      <c r="AN4" s="5">
        <f ca="1">E13</f>
        <v>6</v>
      </c>
      <c r="AO4" s="53">
        <f>D3</f>
        <v>5517.2</v>
      </c>
      <c r="AP4" s="53">
        <f>E3</f>
        <v>6113.4650000000001</v>
      </c>
      <c r="AQ4" s="53">
        <f>F3</f>
        <v>6709.73</v>
      </c>
      <c r="AR4" s="53">
        <f ca="1">D14</f>
        <v>5939.1949999999997</v>
      </c>
      <c r="AS4" s="53">
        <f ca="1">E14</f>
        <v>6579.0475000000006</v>
      </c>
      <c r="AT4" s="53">
        <f ca="1">F14</f>
        <v>7218.9</v>
      </c>
      <c r="AU4" s="11">
        <f ca="1">D16</f>
        <v>7.6487167403755496E-2</v>
      </c>
      <c r="AV4" s="11">
        <f ca="1">E16</f>
        <v>7.6156893022206074E-2</v>
      </c>
      <c r="AW4" s="11">
        <f ca="1">F16</f>
        <v>7.5885318783319056E-2</v>
      </c>
    </row>
    <row r="5" spans="1:49" ht="18.75" customHeight="1" x14ac:dyDescent="0.45">
      <c r="A5" s="20" t="s">
        <v>22</v>
      </c>
      <c r="B5" s="20" t="s">
        <v>269</v>
      </c>
      <c r="C5" s="20" t="s">
        <v>19</v>
      </c>
      <c r="D5" s="21">
        <v>5896.8</v>
      </c>
      <c r="E5" s="21">
        <f t="shared" si="0"/>
        <v>6532.0650000000005</v>
      </c>
      <c r="F5" s="21">
        <v>7167.33</v>
      </c>
      <c r="G5" s="21" t="str">
        <f t="shared" si="1"/>
        <v/>
      </c>
      <c r="H5" s="22">
        <f t="shared" si="2"/>
        <v>0.21546092796092786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269</v>
      </c>
      <c r="C7" s="20" t="s">
        <v>19</v>
      </c>
      <c r="D7" s="21">
        <v>7184.36</v>
      </c>
      <c r="E7" s="21">
        <f t="shared" si="0"/>
        <v>7958.5</v>
      </c>
      <c r="F7" s="21">
        <v>8732.64</v>
      </c>
      <c r="G7" s="21" t="str">
        <f t="shared" si="1"/>
        <v/>
      </c>
      <c r="H7" s="22">
        <f t="shared" si="2"/>
        <v>0.21550701802248207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269</v>
      </c>
      <c r="C8" s="20" t="s">
        <v>19</v>
      </c>
      <c r="D8" s="21">
        <v>6028.53</v>
      </c>
      <c r="E8" s="21">
        <f t="shared" si="0"/>
        <v>6678.53</v>
      </c>
      <c r="F8" s="21">
        <v>7328.53</v>
      </c>
      <c r="G8" s="21" t="str">
        <f t="shared" si="1"/>
        <v/>
      </c>
      <c r="H8" s="22">
        <f t="shared" si="2"/>
        <v>0.21564129232167706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270</v>
      </c>
      <c r="C9" s="20" t="s">
        <v>19</v>
      </c>
      <c r="D9" s="21">
        <v>4832.01</v>
      </c>
      <c r="E9" s="21">
        <f t="shared" si="0"/>
        <v>5365.4549999999999</v>
      </c>
      <c r="F9" s="21">
        <v>5898.9</v>
      </c>
      <c r="G9" s="21" t="str">
        <f t="shared" si="1"/>
        <v/>
      </c>
      <c r="H9" s="22">
        <f t="shared" si="2"/>
        <v>0.22079631457716342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267</v>
      </c>
      <c r="C10" s="20" t="s">
        <v>19</v>
      </c>
      <c r="D10" s="21">
        <v>5924.39</v>
      </c>
      <c r="E10" s="21">
        <f t="shared" si="0"/>
        <v>6562.76</v>
      </c>
      <c r="F10" s="21">
        <v>7201.13</v>
      </c>
      <c r="G10" s="21" t="str">
        <f t="shared" si="1"/>
        <v/>
      </c>
      <c r="H10" s="22">
        <f t="shared" si="2"/>
        <v>0.215505731391755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5939.1949999999997</v>
      </c>
      <c r="E14" s="32">
        <f ca="1">MEDIAN(INDIRECT("E4"):E12)</f>
        <v>6579.0475000000006</v>
      </c>
      <c r="F14" s="32">
        <f ca="1">MEDIAN(INDIRECT("F4"):F12)</f>
        <v>7218.9</v>
      </c>
      <c r="G14" s="33"/>
      <c r="H14" s="34">
        <f ca="1">MEDIAN(INDIRECT("H4"):H12)</f>
        <v>0.21550637470711853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5970.0149999999994</v>
      </c>
      <c r="E15" s="33">
        <f ca="1">AVERAGE(INDIRECT("E4"):E12)</f>
        <v>6615.440833333334</v>
      </c>
      <c r="F15" s="33">
        <f ca="1">AVERAGE(INDIRECT("F4"):F12)</f>
        <v>7260.8666666666659</v>
      </c>
      <c r="G15" s="33"/>
      <c r="H15" s="34">
        <f ca="1">AVERAGE(INDIRECT("H4"):H12)</f>
        <v>0.21639020788734264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7.6487167403755496E-2</v>
      </c>
      <c r="E16" s="34">
        <f ca="1">IFERROR(INDIRECT(ADDRESS(ROW()-2,COLUMN()))/E3-1,"")</f>
        <v>7.6156893022206074E-2</v>
      </c>
      <c r="F16" s="34">
        <f ca="1">IFERROR(INDIRECT(ADDRESS(ROW()-2,COLUMN()))/F3-1,"")</f>
        <v>7.5885318783319056E-2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8.2073334300007073E-2</v>
      </c>
      <c r="E17" s="34">
        <f ca="1">IF(E3&gt;=INDIRECT(ADDRESS(ROW()-2,COLUMN())),"At Market",INDIRECT(ADDRESS(ROW()-2,COLUMN()))/E3-1)</f>
        <v>8.2109872769915881E-2</v>
      </c>
      <c r="F17" s="34">
        <f ca="1">IF(F3&gt;=INDIRECT(ADDRESS(ROW()-2,COLUMN())),"At Market",INDIRECT(ADDRESS(ROW()-2,COLUMN()))/F3-1)</f>
        <v>8.2139917204815394E-2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9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Code Enforcement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271</v>
      </c>
      <c r="C3" s="12" t="s">
        <v>19</v>
      </c>
      <c r="D3" s="13">
        <v>4634.93</v>
      </c>
      <c r="E3" s="13">
        <f t="shared" ref="E3:E11" si="0">IF(OR(B3 = "No Comparable Class", B3 = "Data Not Available", B3 = "Not Surveyed"),"",MEDIAN(D3,F3))</f>
        <v>5135</v>
      </c>
      <c r="F3" s="13">
        <v>5635.07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0.21578319413669655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271</v>
      </c>
      <c r="C4" s="20" t="s">
        <v>19</v>
      </c>
      <c r="D4" s="21">
        <v>5139.33</v>
      </c>
      <c r="E4" s="21">
        <f t="shared" si="0"/>
        <v>5693.13</v>
      </c>
      <c r="F4" s="21">
        <v>6246.93</v>
      </c>
      <c r="G4" s="21" t="str">
        <f t="shared" si="1"/>
        <v/>
      </c>
      <c r="H4" s="22">
        <f t="shared" si="2"/>
        <v>0.21551447367652998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Code Enforcement Officer</v>
      </c>
      <c r="AN4" s="5">
        <f ca="1">E13</f>
        <v>8</v>
      </c>
      <c r="AO4" s="53">
        <f>D3</f>
        <v>4634.93</v>
      </c>
      <c r="AP4" s="53">
        <f>E3</f>
        <v>5135</v>
      </c>
      <c r="AQ4" s="53">
        <f>F3</f>
        <v>5635.07</v>
      </c>
      <c r="AR4" s="53">
        <f ca="1">D14</f>
        <v>5050.93</v>
      </c>
      <c r="AS4" s="53">
        <f ca="1">E14</f>
        <v>5595.1975000000002</v>
      </c>
      <c r="AT4" s="53">
        <f ca="1">F14</f>
        <v>6139.4650000000001</v>
      </c>
      <c r="AU4" s="11">
        <f ca="1">D16</f>
        <v>8.9753243306802899E-2</v>
      </c>
      <c r="AV4" s="11">
        <f ca="1">E16</f>
        <v>8.9619766309639859E-2</v>
      </c>
      <c r="AW4" s="11">
        <f ca="1">F16</f>
        <v>8.9509979467868206E-2</v>
      </c>
    </row>
    <row r="5" spans="1:49" ht="18.75" customHeight="1" x14ac:dyDescent="0.45">
      <c r="A5" s="20" t="s">
        <v>22</v>
      </c>
      <c r="B5" s="20" t="s">
        <v>272</v>
      </c>
      <c r="C5" s="20" t="s">
        <v>19</v>
      </c>
      <c r="D5" s="21">
        <v>4962.53</v>
      </c>
      <c r="E5" s="21">
        <f t="shared" si="0"/>
        <v>5497.2649999999994</v>
      </c>
      <c r="F5" s="21">
        <v>6032</v>
      </c>
      <c r="G5" s="21" t="str">
        <f t="shared" si="1"/>
        <v/>
      </c>
      <c r="H5" s="22">
        <f t="shared" si="2"/>
        <v>0.21550902463058175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273</v>
      </c>
      <c r="C6" s="20" t="s">
        <v>19</v>
      </c>
      <c r="D6" s="21">
        <v>5791.1</v>
      </c>
      <c r="E6" s="21">
        <f t="shared" si="0"/>
        <v>6430.42</v>
      </c>
      <c r="F6" s="21">
        <v>7069.74</v>
      </c>
      <c r="G6" s="21" t="str">
        <f t="shared" si="1"/>
        <v/>
      </c>
      <c r="H6" s="22">
        <f t="shared" si="2"/>
        <v>0.22079397696465253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272</v>
      </c>
      <c r="C7" s="20" t="s">
        <v>19</v>
      </c>
      <c r="D7" s="21">
        <v>5190.97</v>
      </c>
      <c r="E7" s="21">
        <f t="shared" si="0"/>
        <v>5750.3150000000005</v>
      </c>
      <c r="F7" s="21">
        <v>6309.66</v>
      </c>
      <c r="G7" s="21" t="str">
        <f t="shared" si="1"/>
        <v/>
      </c>
      <c r="H7" s="22">
        <f t="shared" si="2"/>
        <v>0.21550692837754792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274</v>
      </c>
      <c r="C8" s="20" t="s">
        <v>19</v>
      </c>
      <c r="D8" s="21">
        <v>4430.3999999999996</v>
      </c>
      <c r="E8" s="21">
        <f t="shared" si="0"/>
        <v>4907.9349999999995</v>
      </c>
      <c r="F8" s="21">
        <v>5385.47</v>
      </c>
      <c r="G8" s="21" t="str">
        <f t="shared" si="1"/>
        <v/>
      </c>
      <c r="H8" s="22">
        <f t="shared" si="2"/>
        <v>0.21557195738533785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275</v>
      </c>
      <c r="C9" s="20" t="s">
        <v>19</v>
      </c>
      <c r="D9" s="21">
        <v>4483.7</v>
      </c>
      <c r="E9" s="21">
        <f t="shared" si="0"/>
        <v>4978.6900000000005</v>
      </c>
      <c r="F9" s="21">
        <v>5473.68</v>
      </c>
      <c r="G9" s="21" t="str">
        <f t="shared" si="1"/>
        <v/>
      </c>
      <c r="H9" s="22">
        <f t="shared" si="2"/>
        <v>0.22079532528938173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271</v>
      </c>
      <c r="C10" s="20" t="s">
        <v>19</v>
      </c>
      <c r="D10" s="21">
        <v>5499.24</v>
      </c>
      <c r="E10" s="21">
        <f t="shared" si="0"/>
        <v>6091.8050000000003</v>
      </c>
      <c r="F10" s="21">
        <v>6684.37</v>
      </c>
      <c r="G10" s="21" t="str">
        <f t="shared" si="1"/>
        <v/>
      </c>
      <c r="H10" s="22">
        <f t="shared" si="2"/>
        <v>0.21550796110007941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272</v>
      </c>
      <c r="C11" s="20" t="s">
        <v>19</v>
      </c>
      <c r="D11" s="21">
        <v>4437</v>
      </c>
      <c r="E11" s="21">
        <f t="shared" si="0"/>
        <v>5213.5</v>
      </c>
      <c r="F11" s="21">
        <v>5990</v>
      </c>
      <c r="G11" s="21" t="str">
        <f t="shared" si="1"/>
        <v/>
      </c>
      <c r="H11" s="22">
        <f t="shared" si="2"/>
        <v>0.35001126887536627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5050.93</v>
      </c>
      <c r="E14" s="32">
        <f ca="1">MEDIAN(INDIRECT("E4"):E12)</f>
        <v>5595.1975000000002</v>
      </c>
      <c r="F14" s="32">
        <f ca="1">MEDIAN(INDIRECT("F4"):F12)</f>
        <v>6139.4650000000001</v>
      </c>
      <c r="G14" s="33"/>
      <c r="H14" s="34">
        <f ca="1">MEDIAN(INDIRECT("H4"):H12)</f>
        <v>0.21554321553093392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4991.7837500000005</v>
      </c>
      <c r="E15" s="33">
        <f ca="1">AVERAGE(INDIRECT("E4"):E12)</f>
        <v>5570.3825000000006</v>
      </c>
      <c r="F15" s="33">
        <f ca="1">AVERAGE(INDIRECT("F4"):F12)</f>
        <v>6148.9812499999998</v>
      </c>
      <c r="G15" s="33"/>
      <c r="H15" s="34">
        <f ca="1">AVERAGE(INDIRECT("H4"):H12)</f>
        <v>0.23365136453743468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8.9753243306802899E-2</v>
      </c>
      <c r="E16" s="34">
        <f ca="1">IFERROR(INDIRECT(ADDRESS(ROW()-2,COLUMN()))/E3-1,"")</f>
        <v>8.9619766309639859E-2</v>
      </c>
      <c r="F16" s="34">
        <f ca="1">IFERROR(INDIRECT(ADDRESS(ROW()-2,COLUMN()))/F3-1,"")</f>
        <v>8.9509979467868206E-2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7.6992263097824587E-2</v>
      </c>
      <c r="E17" s="34">
        <f ca="1">IF(E3&gt;=INDIRECT(ADDRESS(ROW()-2,COLUMN())),"At Market",INDIRECT(ADDRESS(ROW()-2,COLUMN()))/E3-1)</f>
        <v>8.4787244401168582E-2</v>
      </c>
      <c r="F17" s="34">
        <f ca="1">IF(F3&gt;=INDIRECT(ADDRESS(ROW()-2,COLUMN())),"At Market",INDIRECT(ADDRESS(ROW()-2,COLUMN()))/F3-1)</f>
        <v>9.1198733999755088E-2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Community Health Assistant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276</v>
      </c>
      <c r="C3" s="12" t="s">
        <v>19</v>
      </c>
      <c r="D3" s="13">
        <v>3783.87</v>
      </c>
      <c r="E3" s="13">
        <f t="shared" ref="E3:E11" si="0">IF(OR(B3 = "No Comparable Class", B3 = "Data Not Available", B3 = "Not Surveyed"),"",MEDIAN(D3,F3))</f>
        <v>4194.67</v>
      </c>
      <c r="F3" s="13">
        <v>4605.47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0.21713219534497763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277</v>
      </c>
      <c r="C4" s="20" t="s">
        <v>19</v>
      </c>
      <c r="D4" s="21">
        <v>3707.6</v>
      </c>
      <c r="E4" s="21">
        <f t="shared" si="0"/>
        <v>4107.1350000000002</v>
      </c>
      <c r="F4" s="21">
        <v>4506.67</v>
      </c>
      <c r="G4" s="21" t="str">
        <f t="shared" si="1"/>
        <v/>
      </c>
      <c r="H4" s="22">
        <f t="shared" si="2"/>
        <v>0.21552217067644852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Community Health Assistant II</v>
      </c>
      <c r="AN4" s="5">
        <f ca="1">E13</f>
        <v>7</v>
      </c>
      <c r="AO4" s="53">
        <f>D3</f>
        <v>3783.87</v>
      </c>
      <c r="AP4" s="53">
        <f>E3</f>
        <v>4194.67</v>
      </c>
      <c r="AQ4" s="53">
        <f>F3</f>
        <v>4605.47</v>
      </c>
      <c r="AR4" s="53">
        <f ca="1">D14</f>
        <v>3267.79</v>
      </c>
      <c r="AS4" s="53">
        <f ca="1">E14</f>
        <v>3619.9049999999997</v>
      </c>
      <c r="AT4" s="53">
        <f ca="1">F14</f>
        <v>3972.02</v>
      </c>
      <c r="AU4" s="11">
        <f ca="1">D16</f>
        <v>-0.13638946369722005</v>
      </c>
      <c r="AV4" s="11">
        <f ca="1">E16</f>
        <v>-0.1370226978522745</v>
      </c>
      <c r="AW4" s="11">
        <f ca="1">F16</f>
        <v>-0.13754296521310538</v>
      </c>
    </row>
    <row r="5" spans="1:49" ht="18.75" customHeight="1" x14ac:dyDescent="0.45">
      <c r="A5" s="20" t="s">
        <v>22</v>
      </c>
      <c r="B5" s="20" t="s">
        <v>278</v>
      </c>
      <c r="C5" s="20" t="s">
        <v>19</v>
      </c>
      <c r="D5" s="21">
        <v>3302</v>
      </c>
      <c r="E5" s="21">
        <f t="shared" si="0"/>
        <v>3657.335</v>
      </c>
      <c r="F5" s="21">
        <v>4012.67</v>
      </c>
      <c r="G5" s="21" t="str">
        <f t="shared" si="1"/>
        <v/>
      </c>
      <c r="H5" s="22">
        <f t="shared" si="2"/>
        <v>0.21522410660205948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279</v>
      </c>
      <c r="C6" s="20" t="s">
        <v>19</v>
      </c>
      <c r="D6" s="21">
        <v>3447.39</v>
      </c>
      <c r="E6" s="21">
        <f t="shared" si="0"/>
        <v>3827.9700000000003</v>
      </c>
      <c r="F6" s="21">
        <v>4208.55</v>
      </c>
      <c r="G6" s="21" t="str">
        <f t="shared" si="1"/>
        <v/>
      </c>
      <c r="H6" s="22">
        <f t="shared" si="2"/>
        <v>0.22079312175297838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280</v>
      </c>
      <c r="C7" s="20" t="s">
        <v>19</v>
      </c>
      <c r="D7" s="21">
        <v>3267.79</v>
      </c>
      <c r="E7" s="21">
        <f t="shared" si="0"/>
        <v>3619.9049999999997</v>
      </c>
      <c r="F7" s="21">
        <v>3972.02</v>
      </c>
      <c r="G7" s="21" t="str">
        <f t="shared" si="1"/>
        <v/>
      </c>
      <c r="H7" s="22">
        <f t="shared" si="2"/>
        <v>0.21550650439593722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281</v>
      </c>
      <c r="C8" s="20" t="s">
        <v>19</v>
      </c>
      <c r="D8" s="21">
        <v>3087.07</v>
      </c>
      <c r="E8" s="21">
        <f t="shared" si="0"/>
        <v>3419.87</v>
      </c>
      <c r="F8" s="21">
        <v>3752.67</v>
      </c>
      <c r="G8" s="21" t="str">
        <f t="shared" si="1"/>
        <v/>
      </c>
      <c r="H8" s="22">
        <f t="shared" si="2"/>
        <v>0.2156089755010413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282</v>
      </c>
      <c r="C9" s="20" t="s">
        <v>19</v>
      </c>
      <c r="D9" s="21">
        <v>2682.45</v>
      </c>
      <c r="E9" s="21">
        <f t="shared" si="0"/>
        <v>2978.585</v>
      </c>
      <c r="F9" s="21">
        <v>3274.72</v>
      </c>
      <c r="G9" s="21" t="str">
        <f t="shared" si="1"/>
        <v/>
      </c>
      <c r="H9" s="22">
        <f t="shared" si="2"/>
        <v>0.22079442300881658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276</v>
      </c>
      <c r="C10" s="20" t="s">
        <v>19</v>
      </c>
      <c r="D10" s="21">
        <v>3245.37</v>
      </c>
      <c r="E10" s="21">
        <f t="shared" si="0"/>
        <v>3595.09</v>
      </c>
      <c r="F10" s="21">
        <v>3944.81</v>
      </c>
      <c r="G10" s="21" t="str">
        <f t="shared" si="1"/>
        <v/>
      </c>
      <c r="H10" s="22">
        <f t="shared" si="2"/>
        <v>0.21551933985955385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3267.79</v>
      </c>
      <c r="E14" s="32">
        <f ca="1">MEDIAN(INDIRECT("E4"):E12)</f>
        <v>3619.9049999999997</v>
      </c>
      <c r="F14" s="32">
        <f ca="1">MEDIAN(INDIRECT("F4"):F12)</f>
        <v>3972.02</v>
      </c>
      <c r="G14" s="33"/>
      <c r="H14" s="34">
        <f ca="1">MEDIAN(INDIRECT("H4"):H12)</f>
        <v>0.21552217067644852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3248.5242857142853</v>
      </c>
      <c r="E15" s="33">
        <f ca="1">AVERAGE(INDIRECT("E4"):E12)</f>
        <v>3600.8414285714284</v>
      </c>
      <c r="F15" s="33">
        <f ca="1">AVERAGE(INDIRECT("F4"):F12)</f>
        <v>3953.158571428572</v>
      </c>
      <c r="G15" s="33"/>
      <c r="H15" s="34">
        <f ca="1">AVERAGE(INDIRECT("H4"):H12)</f>
        <v>0.21699552025669075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-0.13638946369722005</v>
      </c>
      <c r="E16" s="34">
        <f ca="1">IFERROR(INDIRECT(ADDRESS(ROW()-2,COLUMN()))/E3-1,"")</f>
        <v>-0.1370226978522745</v>
      </c>
      <c r="F16" s="34">
        <f ca="1">IFERROR(INDIRECT(ADDRESS(ROW()-2,COLUMN()))/F3-1,"")</f>
        <v>-0.13754296521310538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0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Community Service Liaison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283</v>
      </c>
      <c r="C3" s="12" t="s">
        <v>19</v>
      </c>
      <c r="D3" s="13">
        <v>3016</v>
      </c>
      <c r="E3" s="13">
        <f t="shared" ref="E3:E11" si="0">IF(OR(B3 = "No Comparable Class", B3 = "Data Not Available", B3 = "Not Surveyed"),"",MEDIAN(D3,F3))</f>
        <v>3339.2650000000003</v>
      </c>
      <c r="F3" s="13">
        <v>3662.53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0.21436671087533155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284</v>
      </c>
      <c r="C4" s="20" t="s">
        <v>19</v>
      </c>
      <c r="D4" s="21">
        <v>3764.8</v>
      </c>
      <c r="E4" s="21">
        <f t="shared" si="0"/>
        <v>4170.3999999999996</v>
      </c>
      <c r="F4" s="21">
        <v>4576</v>
      </c>
      <c r="G4" s="21" t="str">
        <f t="shared" si="1"/>
        <v/>
      </c>
      <c r="H4" s="22">
        <f t="shared" si="2"/>
        <v>0.21546961325966851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Community Service Liaison</v>
      </c>
      <c r="AN4" s="5">
        <f ca="1">E13</f>
        <v>5</v>
      </c>
      <c r="AO4" s="53">
        <f>D3</f>
        <v>3016</v>
      </c>
      <c r="AP4" s="53">
        <f>E3</f>
        <v>3339.2650000000003</v>
      </c>
      <c r="AQ4" s="53">
        <f>F3</f>
        <v>3662.53</v>
      </c>
      <c r="AR4" s="53">
        <f ca="1">D14</f>
        <v>3494.09</v>
      </c>
      <c r="AS4" s="53">
        <f ca="1">E14</f>
        <v>3879.8250000000003</v>
      </c>
      <c r="AT4" s="53">
        <f ca="1">F14</f>
        <v>4265.5600000000004</v>
      </c>
      <c r="AU4" s="11">
        <f ca="1">D16</f>
        <v>0.15851790450928394</v>
      </c>
      <c r="AV4" s="11">
        <f ca="1">E16</f>
        <v>0.16187993465627915</v>
      </c>
      <c r="AW4" s="11">
        <f ca="1">F16</f>
        <v>0.16464848069503879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285</v>
      </c>
      <c r="C7" s="20" t="s">
        <v>19</v>
      </c>
      <c r="D7" s="21">
        <v>3051.71</v>
      </c>
      <c r="E7" s="21">
        <f t="shared" si="0"/>
        <v>3380.5450000000001</v>
      </c>
      <c r="F7" s="21">
        <v>3709.38</v>
      </c>
      <c r="G7" s="21" t="str">
        <f t="shared" si="1"/>
        <v/>
      </c>
      <c r="H7" s="22">
        <f t="shared" si="2"/>
        <v>0.21550868201762285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286</v>
      </c>
      <c r="C8" s="20" t="s">
        <v>19</v>
      </c>
      <c r="D8" s="21">
        <v>3464.93</v>
      </c>
      <c r="E8" s="21">
        <f t="shared" si="0"/>
        <v>3838.4650000000001</v>
      </c>
      <c r="F8" s="21">
        <v>4212</v>
      </c>
      <c r="G8" s="21" t="str">
        <f t="shared" si="1"/>
        <v/>
      </c>
      <c r="H8" s="22">
        <f t="shared" si="2"/>
        <v>0.21560897334145279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287</v>
      </c>
      <c r="C9" s="20" t="s">
        <v>19</v>
      </c>
      <c r="D9" s="21">
        <v>3494.09</v>
      </c>
      <c r="E9" s="21">
        <f t="shared" si="0"/>
        <v>3879.8250000000003</v>
      </c>
      <c r="F9" s="21">
        <v>4265.5600000000004</v>
      </c>
      <c r="G9" s="21" t="str">
        <f t="shared" si="1"/>
        <v/>
      </c>
      <c r="H9" s="22">
        <f t="shared" si="2"/>
        <v>0.22079282445500836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288</v>
      </c>
      <c r="C11" s="20" t="s">
        <v>19</v>
      </c>
      <c r="D11" s="21">
        <v>3941</v>
      </c>
      <c r="E11" s="21">
        <f t="shared" si="0"/>
        <v>4631</v>
      </c>
      <c r="F11" s="21">
        <v>5321</v>
      </c>
      <c r="G11" s="21" t="str">
        <f t="shared" si="1"/>
        <v/>
      </c>
      <c r="H11" s="22">
        <f t="shared" si="2"/>
        <v>0.35016493275818328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3494.09</v>
      </c>
      <c r="E14" s="32">
        <f ca="1">MEDIAN(INDIRECT("E4"):E12)</f>
        <v>3879.8250000000003</v>
      </c>
      <c r="F14" s="32">
        <f ca="1">MEDIAN(INDIRECT("F4"):F12)</f>
        <v>4265.5600000000004</v>
      </c>
      <c r="G14" s="33"/>
      <c r="H14" s="34">
        <f ca="1">MEDIAN(INDIRECT("H4"):H12)</f>
        <v>0.21560897334145279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3543.3059999999996</v>
      </c>
      <c r="E15" s="33">
        <f ca="1">AVERAGE(INDIRECT("E4"):E12)</f>
        <v>3980.047</v>
      </c>
      <c r="F15" s="33">
        <f ca="1">AVERAGE(INDIRECT("F4"):F12)</f>
        <v>4416.7880000000005</v>
      </c>
      <c r="G15" s="33"/>
      <c r="H15" s="34">
        <f ca="1">AVERAGE(INDIRECT("H4"):H12)</f>
        <v>0.24350900516638715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0.15851790450928394</v>
      </c>
      <c r="E16" s="34">
        <f ca="1">IFERROR(INDIRECT(ADDRESS(ROW()-2,COLUMN()))/E3-1,"")</f>
        <v>0.16187993465627915</v>
      </c>
      <c r="F16" s="34">
        <f ca="1">IFERROR(INDIRECT(ADDRESS(ROW()-2,COLUMN()))/F3-1,"")</f>
        <v>0.16464848069503879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0.17483620689655166</v>
      </c>
      <c r="E17" s="34">
        <f ca="1">IF(E3&gt;=INDIRECT(ADDRESS(ROW()-2,COLUMN())),"At Market",INDIRECT(ADDRESS(ROW()-2,COLUMN()))/E3-1)</f>
        <v>0.19189312618195919</v>
      </c>
      <c r="F17" s="34">
        <f ca="1">IF(F3&gt;=INDIRECT(ADDRESS(ROW()-2,COLUMN())),"At Market",INDIRECT(ADDRESS(ROW()-2,COLUMN()))/F3-1)</f>
        <v>0.20593906398036332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3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Coroner/Public Administrator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289</v>
      </c>
      <c r="C3" s="12" t="s">
        <v>19</v>
      </c>
      <c r="D3" s="13">
        <v>5518.93</v>
      </c>
      <c r="E3" s="13">
        <f t="shared" ref="E3:E11" si="0">IF(OR(B3 = "No Comparable Class", B3 = "Data Not Available", B3 = "Not Surveyed"),"",MEDIAN(D3,F3))</f>
        <v>5518.93</v>
      </c>
      <c r="F3" s="13">
        <v>5518.93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Coroner/Public Administrator</v>
      </c>
      <c r="AN4" s="5">
        <f ca="1">E13</f>
        <v>1</v>
      </c>
      <c r="AO4" s="53">
        <f>D3</f>
        <v>5518.93</v>
      </c>
      <c r="AP4" s="53">
        <f>E3</f>
        <v>5518.93</v>
      </c>
      <c r="AQ4" s="53">
        <f>F3</f>
        <v>5518.93</v>
      </c>
      <c r="AR4" s="53">
        <f ca="1">D14</f>
        <v>5005.87</v>
      </c>
      <c r="AS4" s="53">
        <f ca="1">E14</f>
        <v>5544.9349999999995</v>
      </c>
      <c r="AT4" s="53">
        <f ca="1">F14</f>
        <v>6084</v>
      </c>
      <c r="AU4" s="11">
        <f ca="1">D16</f>
        <v>-9.2963672306044853E-2</v>
      </c>
      <c r="AV4" s="11">
        <f ca="1">E16</f>
        <v>4.7119640944892627E-3</v>
      </c>
      <c r="AW4" s="11">
        <f ca="1">F16</f>
        <v>0.10238760049502349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290</v>
      </c>
      <c r="C8" s="20" t="s">
        <v>19</v>
      </c>
      <c r="D8" s="21">
        <v>5005.87</v>
      </c>
      <c r="E8" s="21">
        <f t="shared" si="0"/>
        <v>5544.9349999999995</v>
      </c>
      <c r="F8" s="21">
        <v>6084</v>
      </c>
      <c r="G8" s="21" t="str">
        <f t="shared" si="1"/>
        <v/>
      </c>
      <c r="H8" s="22">
        <f t="shared" si="2"/>
        <v>0.21537315191964645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1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5005.87</v>
      </c>
      <c r="E14" s="32">
        <f ca="1">MEDIAN(INDIRECT("E4"):E12)</f>
        <v>5544.9349999999995</v>
      </c>
      <c r="F14" s="32">
        <f ca="1">MEDIAN(INDIRECT("F4"):F12)</f>
        <v>6084</v>
      </c>
      <c r="G14" s="33"/>
      <c r="H14" s="34">
        <f ca="1">MEDIAN(INDIRECT("H4"):H12)</f>
        <v>0.21537315191964645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5005.87</v>
      </c>
      <c r="E15" s="33">
        <f ca="1">AVERAGE(INDIRECT("E4"):E12)</f>
        <v>5544.9349999999995</v>
      </c>
      <c r="F15" s="33">
        <f ca="1">AVERAGE(INDIRECT("F4"):F12)</f>
        <v>6084</v>
      </c>
      <c r="G15" s="33"/>
      <c r="H15" s="34">
        <f ca="1">AVERAGE(INDIRECT("H4"):H12)</f>
        <v>0.21537315191964645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-9.2963672306044853E-2</v>
      </c>
      <c r="E16" s="34">
        <f ca="1">IFERROR(INDIRECT(ADDRESS(ROW()-2,COLUMN()))/E3-1,"")</f>
        <v>4.7119640944892627E-3</v>
      </c>
      <c r="F16" s="34">
        <f ca="1">IFERROR(INDIRECT(ADDRESS(ROW()-2,COLUMN()))/F3-1,"")</f>
        <v>0.10238760049502349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>
        <f ca="1">IF(E3&gt;=INDIRECT(ADDRESS(ROW()-2,COLUMN())),"At Market",INDIRECT(ADDRESS(ROW()-2,COLUMN()))/E3-1)</f>
        <v>4.7119640944892627E-3</v>
      </c>
      <c r="F17" s="34">
        <f ca="1">IF(F3&gt;=INDIRECT(ADDRESS(ROW()-2,COLUMN())),"At Market",INDIRECT(ADDRESS(ROW()-2,COLUMN()))/F3-1)</f>
        <v>0.10238760049502349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Corporal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291</v>
      </c>
      <c r="C3" s="12" t="s">
        <v>19</v>
      </c>
      <c r="D3" s="13">
        <v>5687.07</v>
      </c>
      <c r="E3" s="13">
        <f t="shared" ref="E3:E11" si="0">IF(OR(B3 = "No Comparable Class", B3 = "Data Not Available", B3 = "Not Surveyed"),"",MEDIAN(D3,F3))</f>
        <v>6298.9349999999995</v>
      </c>
      <c r="F3" s="13">
        <v>6910.8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0.21517758705273549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291</v>
      </c>
      <c r="C4" s="20" t="s">
        <v>19</v>
      </c>
      <c r="D4" s="21">
        <v>6233.07</v>
      </c>
      <c r="E4" s="21">
        <f t="shared" si="0"/>
        <v>6904.7349999999997</v>
      </c>
      <c r="F4" s="21">
        <v>7576.4</v>
      </c>
      <c r="G4" s="21" t="str">
        <f t="shared" si="1"/>
        <v/>
      </c>
      <c r="H4" s="22">
        <f t="shared" si="2"/>
        <v>0.2155165913426289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Corporal</v>
      </c>
      <c r="AN4" s="5">
        <f ca="1">E13</f>
        <v>2</v>
      </c>
      <c r="AO4" s="53">
        <f>D3</f>
        <v>5687.07</v>
      </c>
      <c r="AP4" s="53">
        <f>E3</f>
        <v>6298.9349999999995</v>
      </c>
      <c r="AQ4" s="53">
        <f>F3</f>
        <v>6910.8</v>
      </c>
      <c r="AR4" s="53">
        <f ca="1">D14</f>
        <v>5812.7250000000004</v>
      </c>
      <c r="AS4" s="53">
        <f ca="1">E14</f>
        <v>6446.2099999999991</v>
      </c>
      <c r="AT4" s="53">
        <f ca="1">F14</f>
        <v>7079.6949999999997</v>
      </c>
      <c r="AU4" s="11">
        <f ca="1">D16</f>
        <v>2.209485728151761E-2</v>
      </c>
      <c r="AV4" s="11">
        <f ca="1">E16</f>
        <v>2.3380936618650594E-2</v>
      </c>
      <c r="AW4" s="11">
        <f ca="1">F16</f>
        <v>2.443928344041213E-2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292</v>
      </c>
      <c r="C9" s="20" t="s">
        <v>19</v>
      </c>
      <c r="D9" s="21">
        <v>5392.38</v>
      </c>
      <c r="E9" s="21">
        <f t="shared" si="0"/>
        <v>5987.6849999999995</v>
      </c>
      <c r="F9" s="21">
        <v>6582.99</v>
      </c>
      <c r="G9" s="21" t="str">
        <f t="shared" si="1"/>
        <v/>
      </c>
      <c r="H9" s="22">
        <f t="shared" si="2"/>
        <v>0.22079489946925102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2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5812.7250000000004</v>
      </c>
      <c r="E14" s="32">
        <f ca="1">MEDIAN(INDIRECT("E4"):E12)</f>
        <v>6446.2099999999991</v>
      </c>
      <c r="F14" s="32">
        <f ca="1">MEDIAN(INDIRECT("F4"):F12)</f>
        <v>7079.6949999999997</v>
      </c>
      <c r="G14" s="33"/>
      <c r="H14" s="34">
        <f ca="1">MEDIAN(INDIRECT("H4"):H12)</f>
        <v>0.21815574540593996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5812.7250000000004</v>
      </c>
      <c r="E15" s="33">
        <f ca="1">AVERAGE(INDIRECT("E4"):E12)</f>
        <v>6446.2099999999991</v>
      </c>
      <c r="F15" s="33">
        <f ca="1">AVERAGE(INDIRECT("F4"):F12)</f>
        <v>7079.6949999999997</v>
      </c>
      <c r="G15" s="33"/>
      <c r="H15" s="34">
        <f ca="1">AVERAGE(INDIRECT("H4"):H12)</f>
        <v>0.21815574540593996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2.209485728151761E-2</v>
      </c>
      <c r="E16" s="34">
        <f ca="1">IFERROR(INDIRECT(ADDRESS(ROW()-2,COLUMN()))/E3-1,"")</f>
        <v>2.3380936618650594E-2</v>
      </c>
      <c r="F16" s="34">
        <f ca="1">IFERROR(INDIRECT(ADDRESS(ROW()-2,COLUMN()))/F3-1,"")</f>
        <v>2.443928344041213E-2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2.209485728151761E-2</v>
      </c>
      <c r="E17" s="34">
        <f ca="1">IF(E3&gt;=INDIRECT(ADDRESS(ROW()-2,COLUMN())),"At Market",INDIRECT(ADDRESS(ROW()-2,COLUMN()))/E3-1)</f>
        <v>2.3380936618650594E-2</v>
      </c>
      <c r="F17" s="34">
        <f ca="1">IF(F3&gt;=INDIRECT(ADDRESS(ROW()-2,COLUMN())),"At Market",INDIRECT(ADDRESS(ROW()-2,COLUMN()))/F3-1)</f>
        <v>2.443928344041213E-2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Correctional Cook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293</v>
      </c>
      <c r="C3" s="12" t="s">
        <v>19</v>
      </c>
      <c r="D3" s="13">
        <v>3558.53</v>
      </c>
      <c r="E3" s="13">
        <f t="shared" ref="E3:E11" si="0">IF(OR(B3 = "No Comparable Class", B3 = "Data Not Available", B3 = "Not Surveyed"),"",MEDIAN(D3,F3))</f>
        <v>3940.7300000000005</v>
      </c>
      <c r="F3" s="13">
        <v>4322.93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0.21480779984993803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Correctional Cook II</v>
      </c>
      <c r="AN4" s="5">
        <f ca="1">E13</f>
        <v>5</v>
      </c>
      <c r="AO4" s="53">
        <f>D3</f>
        <v>3558.53</v>
      </c>
      <c r="AP4" s="53">
        <f>E3</f>
        <v>3940.7300000000005</v>
      </c>
      <c r="AQ4" s="53">
        <f>F3</f>
        <v>4322.93</v>
      </c>
      <c r="AR4" s="53">
        <f ca="1">D14</f>
        <v>3406</v>
      </c>
      <c r="AS4" s="53">
        <f ca="1">E14</f>
        <v>3772.6</v>
      </c>
      <c r="AT4" s="53">
        <f ca="1">F14</f>
        <v>4139.2</v>
      </c>
      <c r="AU4" s="11">
        <f ca="1">D16</f>
        <v>-4.2863204750276163E-2</v>
      </c>
      <c r="AV4" s="11">
        <f ca="1">E16</f>
        <v>-4.2664683954495852E-2</v>
      </c>
      <c r="AW4" s="11">
        <f ca="1">F16</f>
        <v>-4.2501266502117829E-2</v>
      </c>
    </row>
    <row r="5" spans="1:49" ht="18.75" customHeight="1" x14ac:dyDescent="0.45">
      <c r="A5" s="20" t="s">
        <v>22</v>
      </c>
      <c r="B5" s="20" t="s">
        <v>294</v>
      </c>
      <c r="C5" s="20" t="s">
        <v>19</v>
      </c>
      <c r="D5" s="21">
        <v>3031.6</v>
      </c>
      <c r="E5" s="21">
        <f t="shared" si="0"/>
        <v>3357.4650000000001</v>
      </c>
      <c r="F5" s="21">
        <v>3683.33</v>
      </c>
      <c r="G5" s="21" t="str">
        <f t="shared" si="1"/>
        <v/>
      </c>
      <c r="H5" s="22">
        <f t="shared" si="2"/>
        <v>0.21497888903549289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295</v>
      </c>
      <c r="C6" s="20" t="s">
        <v>19</v>
      </c>
      <c r="D6" s="21">
        <v>4558.16</v>
      </c>
      <c r="E6" s="21">
        <f t="shared" si="0"/>
        <v>5061.37</v>
      </c>
      <c r="F6" s="21">
        <v>5564.58</v>
      </c>
      <c r="G6" s="21" t="str">
        <f t="shared" si="1"/>
        <v/>
      </c>
      <c r="H6" s="22">
        <f t="shared" si="2"/>
        <v>0.22079523316425931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296</v>
      </c>
      <c r="C8" s="20" t="s">
        <v>19</v>
      </c>
      <c r="D8" s="21">
        <v>3406</v>
      </c>
      <c r="E8" s="21">
        <f t="shared" si="0"/>
        <v>3772.6</v>
      </c>
      <c r="F8" s="21">
        <v>4139.2</v>
      </c>
      <c r="G8" s="21" t="str">
        <f t="shared" si="1"/>
        <v/>
      </c>
      <c r="H8" s="22">
        <f t="shared" si="2"/>
        <v>0.21526717557251906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297</v>
      </c>
      <c r="C10" s="20" t="s">
        <v>19</v>
      </c>
      <c r="D10" s="21">
        <v>3250.69</v>
      </c>
      <c r="E10" s="21">
        <f t="shared" si="0"/>
        <v>3600.9700000000003</v>
      </c>
      <c r="F10" s="21">
        <v>3951.25</v>
      </c>
      <c r="G10" s="21" t="str">
        <f t="shared" si="1"/>
        <v/>
      </c>
      <c r="H10" s="22">
        <f t="shared" si="2"/>
        <v>0.21551116839809392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298</v>
      </c>
      <c r="C11" s="20" t="s">
        <v>19</v>
      </c>
      <c r="D11" s="21">
        <v>4060</v>
      </c>
      <c r="E11" s="21">
        <f t="shared" si="0"/>
        <v>4770.5</v>
      </c>
      <c r="F11" s="21">
        <v>5481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3406</v>
      </c>
      <c r="E14" s="32">
        <f ca="1">MEDIAN(INDIRECT("E4"):E12)</f>
        <v>3772.6</v>
      </c>
      <c r="F14" s="32">
        <f ca="1">MEDIAN(INDIRECT("F4"):F12)</f>
        <v>4139.2</v>
      </c>
      <c r="G14" s="33"/>
      <c r="H14" s="34">
        <f ca="1">MEDIAN(INDIRECT("H4"):H12)</f>
        <v>0.21551116839809392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3661.29</v>
      </c>
      <c r="E15" s="33">
        <f ca="1">AVERAGE(INDIRECT("E4"):E12)</f>
        <v>4112.5810000000001</v>
      </c>
      <c r="F15" s="33">
        <f ca="1">AVERAGE(INDIRECT("F4"):F12)</f>
        <v>4563.8720000000003</v>
      </c>
      <c r="G15" s="33"/>
      <c r="H15" s="34">
        <f ca="1">AVERAGE(INDIRECT("H4"):H12)</f>
        <v>0.24331049323407306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-4.2863204750276163E-2</v>
      </c>
      <c r="E16" s="34">
        <f ca="1">IFERROR(INDIRECT(ADDRESS(ROW()-2,COLUMN()))/E3-1,"")</f>
        <v>-4.2664683954495852E-2</v>
      </c>
      <c r="F16" s="34">
        <f ca="1">IFERROR(INDIRECT(ADDRESS(ROW()-2,COLUMN()))/F3-1,"")</f>
        <v>-4.2501266502117829E-2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2.8877092507299196E-2</v>
      </c>
      <c r="E17" s="34">
        <f ca="1">IF(E3&gt;=INDIRECT(ADDRESS(ROW()-2,COLUMN())),"At Market",INDIRECT(ADDRESS(ROW()-2,COLUMN()))/E3-1)</f>
        <v>4.3608925249890129E-2</v>
      </c>
      <c r="F17" s="34">
        <f ca="1">IF(F3&gt;=INDIRECT(ADDRESS(ROW()-2,COLUMN())),"At Market",INDIRECT(ADDRESS(ROW()-2,COLUMN()))/F3-1)</f>
        <v>5.5735808814854737E-2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B1" workbookViewId="0"/>
  </sheetViews>
  <sheetFormatPr defaultColWidth="9.1796875" defaultRowHeight="13" x14ac:dyDescent="0.3"/>
  <cols>
    <col min="1" max="1" width="51" style="5" bestFit="1" customWidth="1"/>
    <col min="2" max="2" width="53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 xml:space="preserve">Client Benchmark: Correctional Corporal 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299</v>
      </c>
      <c r="C3" s="12" t="s">
        <v>19</v>
      </c>
      <c r="D3" s="13">
        <v>4121.87</v>
      </c>
      <c r="E3" s="13">
        <f t="shared" ref="E3:E11" si="0">IF(OR(B3 = "No Comparable Class", B3 = "Data Not Available", B3 = "Not Surveyed"),"",MEDIAN(D3,F3))</f>
        <v>4564.7350000000006</v>
      </c>
      <c r="F3" s="13">
        <v>5007.6000000000004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0.21488547673750036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299</v>
      </c>
      <c r="C4" s="20" t="s">
        <v>19</v>
      </c>
      <c r="D4" s="21">
        <v>4674.8</v>
      </c>
      <c r="E4" s="21">
        <f t="shared" si="0"/>
        <v>5178.335</v>
      </c>
      <c r="F4" s="21">
        <v>5681.87</v>
      </c>
      <c r="G4" s="21" t="str">
        <f t="shared" si="1"/>
        <v/>
      </c>
      <c r="H4" s="22">
        <f t="shared" si="2"/>
        <v>0.2154252588346024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 xml:space="preserve">Correctional Corporal </v>
      </c>
      <c r="AN4" s="5">
        <f ca="1">E13</f>
        <v>3</v>
      </c>
      <c r="AO4" s="53">
        <f>D3</f>
        <v>4121.87</v>
      </c>
      <c r="AP4" s="53">
        <f>E3</f>
        <v>4564.7350000000006</v>
      </c>
      <c r="AQ4" s="53">
        <f>F3</f>
        <v>5007.6000000000004</v>
      </c>
      <c r="AR4" s="53">
        <f ca="1">D14</f>
        <v>4674.8</v>
      </c>
      <c r="AS4" s="53">
        <f ca="1">E14</f>
        <v>5178.335</v>
      </c>
      <c r="AT4" s="53">
        <f ca="1">F14</f>
        <v>5681.87</v>
      </c>
      <c r="AU4" s="11">
        <f ca="1">D16</f>
        <v>0.1341454242855793</v>
      </c>
      <c r="AV4" s="11">
        <f ca="1">E16</f>
        <v>0.13442182295357763</v>
      </c>
      <c r="AW4" s="11">
        <f ca="1">F16</f>
        <v>0.13464933301381898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300</v>
      </c>
      <c r="C9" s="20" t="s">
        <v>19</v>
      </c>
      <c r="D9" s="21">
        <v>4528.6499999999996</v>
      </c>
      <c r="E9" s="21">
        <f t="shared" si="0"/>
        <v>5028.6000000000004</v>
      </c>
      <c r="F9" s="21">
        <v>5528.55</v>
      </c>
      <c r="G9" s="21" t="str">
        <f t="shared" si="1"/>
        <v/>
      </c>
      <c r="H9" s="22">
        <f t="shared" si="2"/>
        <v>0.22079427643999883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299</v>
      </c>
      <c r="C11" s="20" t="s">
        <v>19</v>
      </c>
      <c r="D11" s="21">
        <v>4751</v>
      </c>
      <c r="E11" s="21">
        <f t="shared" si="0"/>
        <v>5582.5</v>
      </c>
      <c r="F11" s="21">
        <v>6414</v>
      </c>
      <c r="G11" s="21" t="str">
        <f t="shared" si="1"/>
        <v/>
      </c>
      <c r="H11" s="22">
        <f t="shared" si="2"/>
        <v>0.35003157230056825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3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4674.8</v>
      </c>
      <c r="E14" s="32">
        <f ca="1">MEDIAN(INDIRECT("E4"):E12)</f>
        <v>5178.335</v>
      </c>
      <c r="F14" s="32">
        <f ca="1">MEDIAN(INDIRECT("F4"):F12)</f>
        <v>5681.87</v>
      </c>
      <c r="G14" s="33"/>
      <c r="H14" s="34">
        <f ca="1">MEDIAN(INDIRECT("H4"):H12)</f>
        <v>0.22079427643999883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4651.4833333333336</v>
      </c>
      <c r="E15" s="33">
        <f ca="1">AVERAGE(INDIRECT("E4"):E12)</f>
        <v>5263.1450000000004</v>
      </c>
      <c r="F15" s="33">
        <f ca="1">AVERAGE(INDIRECT("F4"):F12)</f>
        <v>5874.8066666666664</v>
      </c>
      <c r="G15" s="33"/>
      <c r="H15" s="34">
        <f ca="1">AVERAGE(INDIRECT("H4"):H12)</f>
        <v>0.26208370252505647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0.1341454242855793</v>
      </c>
      <c r="E16" s="34">
        <f ca="1">IFERROR(INDIRECT(ADDRESS(ROW()-2,COLUMN()))/E3-1,"")</f>
        <v>0.13442182295357763</v>
      </c>
      <c r="F16" s="34">
        <f ca="1">IFERROR(INDIRECT(ADDRESS(ROW()-2,COLUMN()))/F3-1,"")</f>
        <v>0.13464933301381898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0.12848860670844386</v>
      </c>
      <c r="E17" s="34">
        <f ca="1">IF(E3&gt;=INDIRECT(ADDRESS(ROW()-2,COLUMN())),"At Market",INDIRECT(ADDRESS(ROW()-2,COLUMN()))/E3-1)</f>
        <v>0.1530012147474058</v>
      </c>
      <c r="F17" s="34">
        <f ca="1">IF(F3&gt;=INDIRECT(ADDRESS(ROW()-2,COLUMN())),"At Market",INDIRECT(ADDRESS(ROW()-2,COLUMN()))/F3-1)</f>
        <v>0.17317810261735489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2" zoomScale="60" workbookViewId="0"/>
  </sheetViews>
  <sheetFormatPr defaultColWidth="9.1796875" defaultRowHeight="13" x14ac:dyDescent="0.3"/>
  <cols>
    <col min="1" max="1" width="51" style="5" bestFit="1" customWidth="1"/>
    <col min="2" max="2" width="59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Administrative Assistant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67</v>
      </c>
      <c r="C3" s="12" t="s">
        <v>19</v>
      </c>
      <c r="D3" s="13">
        <v>4775.33</v>
      </c>
      <c r="E3" s="13">
        <f t="shared" ref="E3:E11" si="0">IF(OR(B3 = "No Comparable Class", B3 = "Data Not Available", B3 = "Not Surveyed"),"",MEDIAN(D3,F3))</f>
        <v>5291.8649999999998</v>
      </c>
      <c r="F3" s="13">
        <v>5808.4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0.21633478733406908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67</v>
      </c>
      <c r="C4" s="20" t="s">
        <v>19</v>
      </c>
      <c r="D4" s="21">
        <v>2993.47</v>
      </c>
      <c r="E4" s="21">
        <f t="shared" si="0"/>
        <v>3315.87</v>
      </c>
      <c r="F4" s="21">
        <v>3638.27</v>
      </c>
      <c r="G4" s="21" t="str">
        <f t="shared" si="1"/>
        <v/>
      </c>
      <c r="H4" s="22">
        <f t="shared" si="2"/>
        <v>0.21540219210481482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Administrative Assistant II</v>
      </c>
      <c r="AN4" s="5">
        <f ca="1">E13</f>
        <v>8</v>
      </c>
      <c r="AO4" s="53">
        <f>D3</f>
        <v>4775.33</v>
      </c>
      <c r="AP4" s="53">
        <f>E3</f>
        <v>5291.8649999999998</v>
      </c>
      <c r="AQ4" s="53">
        <f>F3</f>
        <v>5808.4</v>
      </c>
      <c r="AR4" s="53">
        <f ca="1">D14</f>
        <v>3906.5549999999998</v>
      </c>
      <c r="AS4" s="53">
        <f ca="1">E14</f>
        <v>4452.7624999999998</v>
      </c>
      <c r="AT4" s="53">
        <f ca="1">F14</f>
        <v>4998.9699999999993</v>
      </c>
      <c r="AU4" s="11">
        <f ca="1">D16</f>
        <v>-0.18192983521557671</v>
      </c>
      <c r="AV4" s="11">
        <f ca="1">E16</f>
        <v>-0.15856460812964801</v>
      </c>
      <c r="AW4" s="11">
        <f ca="1">F16</f>
        <v>-0.13935507196474073</v>
      </c>
    </row>
    <row r="5" spans="1:49" ht="18.75" customHeight="1" x14ac:dyDescent="0.45">
      <c r="A5" s="20" t="s">
        <v>22</v>
      </c>
      <c r="B5" s="20" t="s">
        <v>67</v>
      </c>
      <c r="C5" s="20" t="s">
        <v>19</v>
      </c>
      <c r="D5" s="21">
        <v>3220.53</v>
      </c>
      <c r="E5" s="21">
        <f t="shared" si="0"/>
        <v>3567.2</v>
      </c>
      <c r="F5" s="21">
        <v>3913.87</v>
      </c>
      <c r="G5" s="21" t="str">
        <f t="shared" si="1"/>
        <v/>
      </c>
      <c r="H5" s="22">
        <f t="shared" si="2"/>
        <v>0.21528754583872822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67</v>
      </c>
      <c r="C6" s="20" t="s">
        <v>19</v>
      </c>
      <c r="D6" s="21">
        <v>4490.47</v>
      </c>
      <c r="E6" s="21">
        <f t="shared" si="0"/>
        <v>4986.2049999999999</v>
      </c>
      <c r="F6" s="21">
        <v>5481.94</v>
      </c>
      <c r="G6" s="21" t="str">
        <f t="shared" si="1"/>
        <v/>
      </c>
      <c r="H6" s="22">
        <f t="shared" si="2"/>
        <v>0.22079425984362433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67</v>
      </c>
      <c r="C7" s="20" t="s">
        <v>19</v>
      </c>
      <c r="D7" s="21">
        <v>5156.96</v>
      </c>
      <c r="E7" s="21">
        <f t="shared" si="0"/>
        <v>5718.1100000000006</v>
      </c>
      <c r="F7" s="21">
        <v>6279.26</v>
      </c>
      <c r="G7" s="21" t="str">
        <f t="shared" si="1"/>
        <v/>
      </c>
      <c r="H7" s="22">
        <f t="shared" si="2"/>
        <v>0.21762821507244579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68</v>
      </c>
      <c r="C8" s="20" t="s">
        <v>19</v>
      </c>
      <c r="D8" s="21">
        <v>5002.3999999999996</v>
      </c>
      <c r="E8" s="21">
        <f t="shared" si="0"/>
        <v>6253.8649999999998</v>
      </c>
      <c r="F8" s="21">
        <v>7505.33</v>
      </c>
      <c r="G8" s="21" t="str">
        <f t="shared" si="1"/>
        <v/>
      </c>
      <c r="H8" s="22">
        <f t="shared" si="2"/>
        <v>0.50034583399968025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69</v>
      </c>
      <c r="C9" s="20" t="s">
        <v>19</v>
      </c>
      <c r="D9" s="21">
        <v>3291.1</v>
      </c>
      <c r="E9" s="21">
        <f t="shared" si="0"/>
        <v>3654.4300000000003</v>
      </c>
      <c r="F9" s="21">
        <v>4017.76</v>
      </c>
      <c r="G9" s="21" t="str">
        <f t="shared" si="1"/>
        <v/>
      </c>
      <c r="H9" s="22">
        <f t="shared" si="2"/>
        <v>0.22079547871532323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69</v>
      </c>
      <c r="C10" s="20" t="s">
        <v>19</v>
      </c>
      <c r="D10" s="21">
        <v>4097.1099999999997</v>
      </c>
      <c r="E10" s="21">
        <f t="shared" si="0"/>
        <v>4539.0249999999996</v>
      </c>
      <c r="F10" s="21">
        <v>4980.9399999999996</v>
      </c>
      <c r="G10" s="21" t="str">
        <f t="shared" si="1"/>
        <v/>
      </c>
      <c r="H10" s="22">
        <f t="shared" si="2"/>
        <v>0.21572034922176853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70</v>
      </c>
      <c r="C11" s="20" t="s">
        <v>19</v>
      </c>
      <c r="D11" s="21">
        <v>3716</v>
      </c>
      <c r="E11" s="21">
        <f t="shared" si="0"/>
        <v>4366.5</v>
      </c>
      <c r="F11" s="21">
        <v>5017</v>
      </c>
      <c r="G11" s="21" t="str">
        <f t="shared" si="1"/>
        <v/>
      </c>
      <c r="H11" s="22">
        <f t="shared" si="2"/>
        <v>0.35010764262647998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3906.5549999999998</v>
      </c>
      <c r="E14" s="32">
        <f ca="1">MEDIAN(INDIRECT("E4"):E12)</f>
        <v>4452.7624999999998</v>
      </c>
      <c r="F14" s="32">
        <f ca="1">MEDIAN(INDIRECT("F4"):F12)</f>
        <v>4998.9699999999993</v>
      </c>
      <c r="G14" s="33"/>
      <c r="H14" s="34">
        <f ca="1">MEDIAN(INDIRECT("H4"):H12)</f>
        <v>0.21921123745803506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3996.0050000000001</v>
      </c>
      <c r="E15" s="33">
        <f ca="1">AVERAGE(INDIRECT("E4"):E12)</f>
        <v>4550.1506250000002</v>
      </c>
      <c r="F15" s="33">
        <f ca="1">AVERAGE(INDIRECT("F4"):F12)</f>
        <v>5104.2962500000003</v>
      </c>
      <c r="G15" s="33"/>
      <c r="H15" s="34">
        <f ca="1">AVERAGE(INDIRECT("H4"):H12)</f>
        <v>0.26951018967785811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-0.18192983521557671</v>
      </c>
      <c r="E16" s="34">
        <f ca="1">IFERROR(INDIRECT(ADDRESS(ROW()-2,COLUMN()))/E3-1,"")</f>
        <v>-0.15856460812964801</v>
      </c>
      <c r="F16" s="34">
        <f ca="1">IFERROR(INDIRECT(ADDRESS(ROW()-2,COLUMN()))/F3-1,"")</f>
        <v>-0.13935507196474073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Correctional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301</v>
      </c>
      <c r="C3" s="12" t="s">
        <v>19</v>
      </c>
      <c r="D3" s="13">
        <v>3924.27</v>
      </c>
      <c r="E3" s="13">
        <f t="shared" ref="E3:E11" si="0">IF(OR(B3 = "No Comparable Class", B3 = "Data Not Available", B3 = "Not Surveyed"),"",MEDIAN(D3,F3))</f>
        <v>4345.47</v>
      </c>
      <c r="F3" s="13">
        <v>4766.67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0.2146641286150035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302</v>
      </c>
      <c r="C4" s="20" t="s">
        <v>19</v>
      </c>
      <c r="D4" s="21">
        <v>4489.33</v>
      </c>
      <c r="E4" s="21">
        <f t="shared" si="0"/>
        <v>4972.93</v>
      </c>
      <c r="F4" s="21">
        <v>5456.53</v>
      </c>
      <c r="G4" s="21" t="str">
        <f t="shared" si="1"/>
        <v/>
      </c>
      <c r="H4" s="22">
        <f t="shared" si="2"/>
        <v>0.21544417541147554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Correctional Officer</v>
      </c>
      <c r="AN4" s="5">
        <f ca="1">E13</f>
        <v>8</v>
      </c>
      <c r="AO4" s="53">
        <f>D3</f>
        <v>3924.27</v>
      </c>
      <c r="AP4" s="53">
        <f>E3</f>
        <v>4345.47</v>
      </c>
      <c r="AQ4" s="53">
        <f>F3</f>
        <v>4766.67</v>
      </c>
      <c r="AR4" s="53">
        <f ca="1">D14</f>
        <v>4608.9349999999995</v>
      </c>
      <c r="AS4" s="53">
        <f ca="1">E14</f>
        <v>5155.3</v>
      </c>
      <c r="AT4" s="53">
        <f ca="1">F14</f>
        <v>5789</v>
      </c>
      <c r="AU4" s="11">
        <f ca="1">D16</f>
        <v>0.17446939175948639</v>
      </c>
      <c r="AV4" s="11">
        <f ca="1">E16</f>
        <v>0.18636188950792443</v>
      </c>
      <c r="AW4" s="11">
        <f ca="1">F16</f>
        <v>0.21447467519253482</v>
      </c>
    </row>
    <row r="5" spans="1:49" ht="18.75" customHeight="1" x14ac:dyDescent="0.45">
      <c r="A5" s="20" t="s">
        <v>22</v>
      </c>
      <c r="B5" s="20" t="s">
        <v>303</v>
      </c>
      <c r="C5" s="20" t="s">
        <v>19</v>
      </c>
      <c r="D5" s="21">
        <v>4532.67</v>
      </c>
      <c r="E5" s="21">
        <f t="shared" si="0"/>
        <v>5020.6000000000004</v>
      </c>
      <c r="F5" s="21">
        <v>5508.53</v>
      </c>
      <c r="G5" s="21" t="str">
        <f t="shared" si="1"/>
        <v/>
      </c>
      <c r="H5" s="22">
        <f t="shared" si="2"/>
        <v>0.21529473798004251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302</v>
      </c>
      <c r="C6" s="20" t="s">
        <v>19</v>
      </c>
      <c r="D6" s="21">
        <v>4912.25</v>
      </c>
      <c r="E6" s="21">
        <f t="shared" si="0"/>
        <v>5454.55</v>
      </c>
      <c r="F6" s="21">
        <v>5996.85</v>
      </c>
      <c r="G6" s="21" t="str">
        <f t="shared" si="1"/>
        <v/>
      </c>
      <c r="H6" s="22">
        <f t="shared" si="2"/>
        <v>0.22079495139701777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301</v>
      </c>
      <c r="C7" s="20" t="s">
        <v>19</v>
      </c>
      <c r="D7" s="21">
        <v>4685.2</v>
      </c>
      <c r="E7" s="21">
        <f t="shared" si="0"/>
        <v>5189.6000000000004</v>
      </c>
      <c r="F7" s="21">
        <v>5694</v>
      </c>
      <c r="G7" s="21" t="str">
        <f t="shared" si="1"/>
        <v/>
      </c>
      <c r="H7" s="22">
        <f t="shared" si="2"/>
        <v>0.21531631520532746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304</v>
      </c>
      <c r="C8" s="20" t="s">
        <v>19</v>
      </c>
      <c r="D8" s="21">
        <v>5245.07</v>
      </c>
      <c r="E8" s="21">
        <f t="shared" si="0"/>
        <v>5810.1350000000002</v>
      </c>
      <c r="F8" s="21">
        <v>6375.2</v>
      </c>
      <c r="G8" s="21" t="str">
        <f t="shared" si="1"/>
        <v/>
      </c>
      <c r="H8" s="22">
        <f t="shared" si="2"/>
        <v>0.21546518921577795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305</v>
      </c>
      <c r="C9" s="20" t="s">
        <v>19</v>
      </c>
      <c r="D9" s="21">
        <v>4265.5600000000004</v>
      </c>
      <c r="E9" s="21">
        <f t="shared" si="0"/>
        <v>4736.4650000000001</v>
      </c>
      <c r="F9" s="21">
        <v>5207.37</v>
      </c>
      <c r="G9" s="21" t="str">
        <f t="shared" si="1"/>
        <v/>
      </c>
      <c r="H9" s="22">
        <f t="shared" si="2"/>
        <v>0.22079398719042742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302</v>
      </c>
      <c r="C10" s="20" t="s">
        <v>19</v>
      </c>
      <c r="D10" s="21">
        <v>5021.21</v>
      </c>
      <c r="E10" s="21">
        <f t="shared" si="0"/>
        <v>5562.26</v>
      </c>
      <c r="F10" s="21">
        <v>6103.31</v>
      </c>
      <c r="G10" s="21" t="str">
        <f t="shared" si="1"/>
        <v/>
      </c>
      <c r="H10" s="22">
        <f t="shared" si="2"/>
        <v>0.21550582429334764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301</v>
      </c>
      <c r="C11" s="20" t="s">
        <v>19</v>
      </c>
      <c r="D11" s="21">
        <v>4358</v>
      </c>
      <c r="E11" s="21">
        <f t="shared" si="0"/>
        <v>5121</v>
      </c>
      <c r="F11" s="21">
        <v>5884</v>
      </c>
      <c r="G11" s="21" t="str">
        <f t="shared" si="1"/>
        <v/>
      </c>
      <c r="H11" s="22">
        <f t="shared" si="2"/>
        <v>0.35016062413951343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4608.9349999999995</v>
      </c>
      <c r="E14" s="32">
        <f ca="1">MEDIAN(INDIRECT("E4"):E12)</f>
        <v>5155.3</v>
      </c>
      <c r="F14" s="32">
        <f ca="1">MEDIAN(INDIRECT("F4"):F12)</f>
        <v>5789</v>
      </c>
      <c r="G14" s="33"/>
      <c r="H14" s="34">
        <f ca="1">MEDIAN(INDIRECT("H4"):H12)</f>
        <v>0.21548550675456279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4688.6612500000001</v>
      </c>
      <c r="E15" s="33">
        <f ca="1">AVERAGE(INDIRECT("E4"):E12)</f>
        <v>5233.4425000000001</v>
      </c>
      <c r="F15" s="33">
        <f ca="1">AVERAGE(INDIRECT("F4"):F12)</f>
        <v>5778.2237500000001</v>
      </c>
      <c r="G15" s="33"/>
      <c r="H15" s="34">
        <f ca="1">AVERAGE(INDIRECT("H4"):H12)</f>
        <v>0.23359697560411621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0.17446939175948639</v>
      </c>
      <c r="E16" s="34">
        <f ca="1">IFERROR(INDIRECT(ADDRESS(ROW()-2,COLUMN()))/E3-1,"")</f>
        <v>0.18636188950792443</v>
      </c>
      <c r="F16" s="34">
        <f ca="1">IFERROR(INDIRECT(ADDRESS(ROW()-2,COLUMN()))/F3-1,"")</f>
        <v>0.21447467519253482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0.19478559069584911</v>
      </c>
      <c r="E17" s="34">
        <f ca="1">IF(E3&gt;=INDIRECT(ADDRESS(ROW()-2,COLUMN())),"At Market",INDIRECT(ADDRESS(ROW()-2,COLUMN()))/E3-1)</f>
        <v>0.20434440923536457</v>
      </c>
      <c r="F17" s="34">
        <f ca="1">IF(F3&gt;=INDIRECT(ADDRESS(ROW()-2,COLUMN())),"At Market",INDIRECT(ADDRESS(ROW()-2,COLUMN()))/F3-1)</f>
        <v>0.21221392502522729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3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Correctional Sergeant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306</v>
      </c>
      <c r="C3" s="12" t="s">
        <v>19</v>
      </c>
      <c r="D3" s="13">
        <v>4357.6000000000004</v>
      </c>
      <c r="E3" s="13">
        <f t="shared" ref="E3:E11" si="0">IF(OR(B3 = "No Comparable Class", B3 = "Data Not Available", B3 = "Not Surveyed"),"",MEDIAN(D3,F3))</f>
        <v>4829.9350000000004</v>
      </c>
      <c r="F3" s="13">
        <v>5302.27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0.21678676335597569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306</v>
      </c>
      <c r="C4" s="20" t="s">
        <v>19</v>
      </c>
      <c r="D4" s="21">
        <v>5229.47</v>
      </c>
      <c r="E4" s="21">
        <f t="shared" si="0"/>
        <v>5793</v>
      </c>
      <c r="F4" s="21">
        <v>6356.53</v>
      </c>
      <c r="G4" s="21" t="str">
        <f t="shared" si="1"/>
        <v/>
      </c>
      <c r="H4" s="22">
        <f t="shared" si="2"/>
        <v>0.21552088452558271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Correctional Sergeant</v>
      </c>
      <c r="AN4" s="5">
        <f ca="1">E13</f>
        <v>8</v>
      </c>
      <c r="AO4" s="53">
        <f>D3</f>
        <v>4357.6000000000004</v>
      </c>
      <c r="AP4" s="53">
        <f>E3</f>
        <v>4829.9350000000004</v>
      </c>
      <c r="AQ4" s="53">
        <f>F3</f>
        <v>5302.27</v>
      </c>
      <c r="AR4" s="53">
        <f ca="1">D14</f>
        <v>5667.13</v>
      </c>
      <c r="AS4" s="53">
        <f ca="1">E14</f>
        <v>6434.7650000000003</v>
      </c>
      <c r="AT4" s="53">
        <f ca="1">F14</f>
        <v>7227.5650000000005</v>
      </c>
      <c r="AU4" s="11">
        <f ca="1">D16</f>
        <v>0.30051633926932242</v>
      </c>
      <c r="AV4" s="11">
        <f ca="1">E16</f>
        <v>0.33226741146619987</v>
      </c>
      <c r="AW4" s="11">
        <f ca="1">F16</f>
        <v>0.36310768783935932</v>
      </c>
    </row>
    <row r="5" spans="1:49" ht="18.75" customHeight="1" x14ac:dyDescent="0.45">
      <c r="A5" s="20" t="s">
        <v>22</v>
      </c>
      <c r="B5" s="20" t="s">
        <v>307</v>
      </c>
      <c r="C5" s="20" t="s">
        <v>19</v>
      </c>
      <c r="D5" s="21">
        <v>5529.33</v>
      </c>
      <c r="E5" s="21">
        <f t="shared" si="0"/>
        <v>6126.4650000000001</v>
      </c>
      <c r="F5" s="21">
        <v>6723.6</v>
      </c>
      <c r="G5" s="21" t="str">
        <f t="shared" si="1"/>
        <v/>
      </c>
      <c r="H5" s="22">
        <f t="shared" si="2"/>
        <v>0.2159881938679733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306</v>
      </c>
      <c r="C6" s="20" t="s">
        <v>19</v>
      </c>
      <c r="D6" s="21">
        <v>6209.92</v>
      </c>
      <c r="E6" s="21">
        <f t="shared" si="0"/>
        <v>6895.4750000000004</v>
      </c>
      <c r="F6" s="21">
        <v>7581.03</v>
      </c>
      <c r="G6" s="21" t="str">
        <f t="shared" si="1"/>
        <v/>
      </c>
      <c r="H6" s="22">
        <f t="shared" si="2"/>
        <v>0.22079350458621039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306</v>
      </c>
      <c r="C7" s="20" t="s">
        <v>19</v>
      </c>
      <c r="D7" s="21">
        <v>5804.93</v>
      </c>
      <c r="E7" s="21">
        <f t="shared" si="0"/>
        <v>6431.5300000000007</v>
      </c>
      <c r="F7" s="21">
        <v>7058.13</v>
      </c>
      <c r="G7" s="21" t="str">
        <f t="shared" si="1"/>
        <v/>
      </c>
      <c r="H7" s="22">
        <f t="shared" si="2"/>
        <v>0.21588546287379851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308</v>
      </c>
      <c r="C8" s="20" t="s">
        <v>19</v>
      </c>
      <c r="D8" s="21">
        <v>6305.87</v>
      </c>
      <c r="E8" s="21">
        <f t="shared" si="0"/>
        <v>6986.2</v>
      </c>
      <c r="F8" s="21">
        <v>7666.53</v>
      </c>
      <c r="G8" s="21" t="str">
        <f t="shared" si="1"/>
        <v/>
      </c>
      <c r="H8" s="22">
        <f t="shared" si="2"/>
        <v>0.21577672866709907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309</v>
      </c>
      <c r="C9" s="20" t="s">
        <v>19</v>
      </c>
      <c r="D9" s="21">
        <v>5079.12</v>
      </c>
      <c r="E9" s="21">
        <f t="shared" si="0"/>
        <v>5639.8449999999993</v>
      </c>
      <c r="F9" s="21">
        <v>6200.57</v>
      </c>
      <c r="G9" s="21" t="str">
        <f t="shared" si="1"/>
        <v/>
      </c>
      <c r="H9" s="22">
        <f t="shared" si="2"/>
        <v>0.22079612216289424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306</v>
      </c>
      <c r="C10" s="20" t="s">
        <v>19</v>
      </c>
      <c r="D10" s="21">
        <v>6108.39</v>
      </c>
      <c r="E10" s="21">
        <f t="shared" si="0"/>
        <v>6766.58</v>
      </c>
      <c r="F10" s="21">
        <v>7424.77</v>
      </c>
      <c r="G10" s="21" t="str">
        <f t="shared" si="1"/>
        <v/>
      </c>
      <c r="H10" s="22">
        <f t="shared" si="2"/>
        <v>0.21550359423677934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306</v>
      </c>
      <c r="C11" s="20" t="s">
        <v>19</v>
      </c>
      <c r="D11" s="21">
        <v>5479</v>
      </c>
      <c r="E11" s="21">
        <f t="shared" si="0"/>
        <v>6438</v>
      </c>
      <c r="F11" s="21">
        <v>7397</v>
      </c>
      <c r="G11" s="21" t="str">
        <f t="shared" si="1"/>
        <v/>
      </c>
      <c r="H11" s="22">
        <f t="shared" si="2"/>
        <v>0.35006388027012236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5667.13</v>
      </c>
      <c r="E14" s="32">
        <f ca="1">MEDIAN(INDIRECT("E4"):E12)</f>
        <v>6434.7650000000003</v>
      </c>
      <c r="F14" s="32">
        <f ca="1">MEDIAN(INDIRECT("F4"):F12)</f>
        <v>7227.5650000000005</v>
      </c>
      <c r="G14" s="33"/>
      <c r="H14" s="34">
        <f ca="1">MEDIAN(INDIRECT("H4"):H12)</f>
        <v>0.2159368283708859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5718.2537499999999</v>
      </c>
      <c r="E15" s="33">
        <f ca="1">AVERAGE(INDIRECT("E4"):E12)</f>
        <v>6384.6368750000001</v>
      </c>
      <c r="F15" s="33">
        <f ca="1">AVERAGE(INDIRECT("F4"):F12)</f>
        <v>7051.02</v>
      </c>
      <c r="G15" s="33"/>
      <c r="H15" s="34">
        <f ca="1">AVERAGE(INDIRECT("H4"):H12)</f>
        <v>0.23379104639880749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0.30051633926932242</v>
      </c>
      <c r="E16" s="34">
        <f ca="1">IFERROR(INDIRECT(ADDRESS(ROW()-2,COLUMN()))/E3-1,"")</f>
        <v>0.33226741146619987</v>
      </c>
      <c r="F16" s="34">
        <f ca="1">IFERROR(INDIRECT(ADDRESS(ROW()-2,COLUMN()))/F3-1,"")</f>
        <v>0.36310768783935932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0.31224842803377983</v>
      </c>
      <c r="E17" s="34">
        <f ca="1">IF(E3&gt;=INDIRECT(ADDRESS(ROW()-2,COLUMN())),"At Market",INDIRECT(ADDRESS(ROW()-2,COLUMN()))/E3-1)</f>
        <v>0.32188877800632909</v>
      </c>
      <c r="F17" s="34">
        <f ca="1">IF(F3&gt;=INDIRECT(ADDRESS(ROW()-2,COLUMN())),"At Market",INDIRECT(ADDRESS(ROW()-2,COLUMN()))/F3-1)</f>
        <v>0.32981157127041816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5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Correctional Technician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310</v>
      </c>
      <c r="C3" s="12" t="s">
        <v>19</v>
      </c>
      <c r="D3" s="13">
        <v>3066.27</v>
      </c>
      <c r="E3" s="13">
        <f t="shared" ref="E3:E11" si="0">IF(OR(B3 = "No Comparable Class", B3 = "Data Not Available", B3 = "Not Surveyed"),"",MEDIAN(D3,F3))</f>
        <v>3398.2</v>
      </c>
      <c r="F3" s="13">
        <v>3730.13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0.21650409129006909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311</v>
      </c>
      <c r="C4" s="20" t="s">
        <v>19</v>
      </c>
      <c r="D4" s="21">
        <v>3033.33</v>
      </c>
      <c r="E4" s="21">
        <f t="shared" si="0"/>
        <v>3360.0650000000001</v>
      </c>
      <c r="F4" s="21">
        <v>3686.8</v>
      </c>
      <c r="G4" s="21" t="str">
        <f t="shared" si="1"/>
        <v/>
      </c>
      <c r="H4" s="22">
        <f t="shared" si="2"/>
        <v>0.21542990706583209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Correctional Technician</v>
      </c>
      <c r="AN4" s="5">
        <f ca="1">E13</f>
        <v>6</v>
      </c>
      <c r="AO4" s="53">
        <f>D3</f>
        <v>3066.27</v>
      </c>
      <c r="AP4" s="53">
        <f>E3</f>
        <v>3398.2</v>
      </c>
      <c r="AQ4" s="53">
        <f>F3</f>
        <v>3730.13</v>
      </c>
      <c r="AR4" s="53">
        <f ca="1">D14</f>
        <v>3239.8599999999997</v>
      </c>
      <c r="AS4" s="53">
        <f ca="1">E14</f>
        <v>3690.5924999999997</v>
      </c>
      <c r="AT4" s="53">
        <f ca="1">F14</f>
        <v>4053.4949999999999</v>
      </c>
      <c r="AU4" s="11">
        <f ca="1">D16</f>
        <v>5.6612757519722612E-2</v>
      </c>
      <c r="AV4" s="11">
        <f ca="1">E16</f>
        <v>8.6043346477546967E-2</v>
      </c>
      <c r="AW4" s="11">
        <f ca="1">F16</f>
        <v>8.6690008123041284E-2</v>
      </c>
    </row>
    <row r="5" spans="1:49" ht="18.75" customHeight="1" x14ac:dyDescent="0.45">
      <c r="A5" s="20" t="s">
        <v>22</v>
      </c>
      <c r="B5" s="20" t="s">
        <v>312</v>
      </c>
      <c r="C5" s="20" t="s">
        <v>19</v>
      </c>
      <c r="D5" s="21">
        <v>3080.13</v>
      </c>
      <c r="E5" s="21">
        <f t="shared" si="0"/>
        <v>3412.0650000000001</v>
      </c>
      <c r="F5" s="21">
        <v>3744</v>
      </c>
      <c r="G5" s="21" t="str">
        <f t="shared" si="1"/>
        <v/>
      </c>
      <c r="H5" s="22">
        <f t="shared" si="2"/>
        <v>0.21553311061546099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313</v>
      </c>
      <c r="C7" s="20" t="s">
        <v>19</v>
      </c>
      <c r="D7" s="21">
        <v>3414.22</v>
      </c>
      <c r="E7" s="21">
        <f t="shared" si="0"/>
        <v>3782.1099999999997</v>
      </c>
      <c r="F7" s="21">
        <v>4150</v>
      </c>
      <c r="G7" s="21" t="str">
        <f t="shared" si="1"/>
        <v/>
      </c>
      <c r="H7" s="22">
        <f t="shared" si="2"/>
        <v>0.21550456619667169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314</v>
      </c>
      <c r="C9" s="20" t="s">
        <v>19</v>
      </c>
      <c r="D9" s="21">
        <v>3274.72</v>
      </c>
      <c r="E9" s="21">
        <f t="shared" si="0"/>
        <v>3636.24</v>
      </c>
      <c r="F9" s="21">
        <v>3997.76</v>
      </c>
      <c r="G9" s="21" t="str">
        <f t="shared" si="1"/>
        <v/>
      </c>
      <c r="H9" s="22">
        <f t="shared" si="2"/>
        <v>0.22079444960179817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315</v>
      </c>
      <c r="C10" s="20" t="s">
        <v>19</v>
      </c>
      <c r="D10" s="21">
        <v>3380.66</v>
      </c>
      <c r="E10" s="21">
        <f t="shared" si="0"/>
        <v>3744.9449999999997</v>
      </c>
      <c r="F10" s="21">
        <v>4109.2299999999996</v>
      </c>
      <c r="G10" s="21" t="str">
        <f t="shared" si="1"/>
        <v/>
      </c>
      <c r="H10" s="22">
        <f t="shared" si="2"/>
        <v>0.21551117237462503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310</v>
      </c>
      <c r="C11" s="20" t="s">
        <v>19</v>
      </c>
      <c r="D11" s="21">
        <v>3205</v>
      </c>
      <c r="E11" s="21">
        <f t="shared" si="0"/>
        <v>3766</v>
      </c>
      <c r="F11" s="21">
        <v>4327</v>
      </c>
      <c r="G11" s="21" t="str">
        <f t="shared" si="1"/>
        <v/>
      </c>
      <c r="H11" s="22">
        <f t="shared" si="2"/>
        <v>0.35007800312012471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3239.8599999999997</v>
      </c>
      <c r="E14" s="32">
        <f ca="1">MEDIAN(INDIRECT("E4"):E12)</f>
        <v>3690.5924999999997</v>
      </c>
      <c r="F14" s="32">
        <f ca="1">MEDIAN(INDIRECT("F4"):F12)</f>
        <v>4053.4949999999999</v>
      </c>
      <c r="G14" s="33"/>
      <c r="H14" s="34">
        <f ca="1">MEDIAN(INDIRECT("H4"):H12)</f>
        <v>0.21552214149504301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3231.3433333333328</v>
      </c>
      <c r="E15" s="33">
        <f ca="1">AVERAGE(INDIRECT("E4"):E12)</f>
        <v>3616.9041666666667</v>
      </c>
      <c r="F15" s="33">
        <f ca="1">AVERAGE(INDIRECT("F4"):F12)</f>
        <v>4002.4650000000001</v>
      </c>
      <c r="G15" s="33"/>
      <c r="H15" s="34">
        <f ca="1">AVERAGE(INDIRECT("H4"):H12)</f>
        <v>0.23880853482908546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5.6612757519722612E-2</v>
      </c>
      <c r="E16" s="34">
        <f ca="1">IFERROR(INDIRECT(ADDRESS(ROW()-2,COLUMN()))/E3-1,"")</f>
        <v>8.6043346477546967E-2</v>
      </c>
      <c r="F16" s="34">
        <f ca="1">IFERROR(INDIRECT(ADDRESS(ROW()-2,COLUMN()))/F3-1,"")</f>
        <v>8.6690008123041284E-2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5.383522433880028E-2</v>
      </c>
      <c r="E17" s="34">
        <f ca="1">IF(E3&gt;=INDIRECT(ADDRESS(ROW()-2,COLUMN())),"At Market",INDIRECT(ADDRESS(ROW()-2,COLUMN()))/E3-1)</f>
        <v>6.4358827222255055E-2</v>
      </c>
      <c r="F17" s="34">
        <f ca="1">IF(F3&gt;=INDIRECT(ADDRESS(ROW()-2,COLUMN())),"At Market",INDIRECT(ADDRESS(ROW()-2,COLUMN()))/F3-1)</f>
        <v>7.3009519775450116E-2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4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County Administrative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316</v>
      </c>
      <c r="C3" s="12" t="s">
        <v>19</v>
      </c>
      <c r="D3" s="13">
        <v>16480.53</v>
      </c>
      <c r="E3" s="13">
        <f t="shared" ref="E3:E11" si="0">IF(OR(B3 = "No Comparable Class", B3 = "Data Not Available", B3 = "Not Surveyed"),"",MEDIAN(D3,F3))</f>
        <v>16480.53</v>
      </c>
      <c r="F3" s="13">
        <v>16480.53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316</v>
      </c>
      <c r="C4" s="20" t="s">
        <v>19</v>
      </c>
      <c r="D4" s="21">
        <v>15710.93</v>
      </c>
      <c r="E4" s="21">
        <f t="shared" si="0"/>
        <v>15710.93</v>
      </c>
      <c r="F4" s="21">
        <v>15710.93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County Administrative Officer</v>
      </c>
      <c r="AN4" s="5">
        <f ca="1">E13</f>
        <v>8</v>
      </c>
      <c r="AO4" s="53">
        <f>D3</f>
        <v>16480.53</v>
      </c>
      <c r="AP4" s="53">
        <f>E3</f>
        <v>16480.53</v>
      </c>
      <c r="AQ4" s="53">
        <f>F3</f>
        <v>16480.53</v>
      </c>
      <c r="AR4" s="53">
        <f ca="1">D14</f>
        <v>20580.065000000002</v>
      </c>
      <c r="AS4" s="53">
        <f ca="1">E14</f>
        <v>20580.065000000002</v>
      </c>
      <c r="AT4" s="53">
        <f ca="1">F14</f>
        <v>20741.330000000002</v>
      </c>
      <c r="AU4" s="11">
        <f ca="1">D16</f>
        <v>0.24875019189310077</v>
      </c>
      <c r="AV4" s="11">
        <f ca="1">E16</f>
        <v>0.24875019189310077</v>
      </c>
      <c r="AW4" s="11">
        <f ca="1">F16</f>
        <v>0.25853537477253474</v>
      </c>
    </row>
    <row r="5" spans="1:49" ht="18.75" customHeight="1" x14ac:dyDescent="0.45">
      <c r="A5" s="20" t="s">
        <v>22</v>
      </c>
      <c r="B5" s="20" t="s">
        <v>317</v>
      </c>
      <c r="C5" s="20" t="s">
        <v>19</v>
      </c>
      <c r="D5" s="21">
        <v>17085.47</v>
      </c>
      <c r="E5" s="21">
        <f t="shared" si="0"/>
        <v>18928</v>
      </c>
      <c r="F5" s="21">
        <v>20770.53</v>
      </c>
      <c r="G5" s="21" t="str">
        <f t="shared" si="1"/>
        <v/>
      </c>
      <c r="H5" s="22">
        <f t="shared" si="2"/>
        <v>0.21568385300492166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318</v>
      </c>
      <c r="C6" s="20" t="s">
        <v>19</v>
      </c>
      <c r="D6" s="21">
        <v>20712.13</v>
      </c>
      <c r="E6" s="21">
        <f t="shared" si="0"/>
        <v>20712.13</v>
      </c>
      <c r="F6" s="21">
        <v>20712.13</v>
      </c>
      <c r="G6" s="21" t="str">
        <f t="shared" si="1"/>
        <v/>
      </c>
      <c r="H6" s="22">
        <f t="shared" si="2"/>
        <v>0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319</v>
      </c>
      <c r="C7" s="20" t="s">
        <v>19</v>
      </c>
      <c r="D7" s="21">
        <v>20733.96</v>
      </c>
      <c r="E7" s="21">
        <f t="shared" si="0"/>
        <v>22968.12</v>
      </c>
      <c r="F7" s="21">
        <v>25202.28</v>
      </c>
      <c r="G7" s="21" t="str">
        <f t="shared" si="1"/>
        <v/>
      </c>
      <c r="H7" s="22">
        <f t="shared" si="2"/>
        <v>0.21550731264071121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320</v>
      </c>
      <c r="C8" s="20" t="s">
        <v>19</v>
      </c>
      <c r="D8" s="21">
        <v>26058.93</v>
      </c>
      <c r="E8" s="21">
        <f t="shared" si="0"/>
        <v>26058.93</v>
      </c>
      <c r="F8" s="21">
        <v>26058.93</v>
      </c>
      <c r="G8" s="21" t="str">
        <f t="shared" si="1"/>
        <v/>
      </c>
      <c r="H8" s="22">
        <f t="shared" si="2"/>
        <v>0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321</v>
      </c>
      <c r="C9" s="20" t="s">
        <v>19</v>
      </c>
      <c r="D9" s="21">
        <v>14332.74</v>
      </c>
      <c r="E9" s="21">
        <f t="shared" si="0"/>
        <v>15915.029999999999</v>
      </c>
      <c r="F9" s="21">
        <v>17497.32</v>
      </c>
      <c r="G9" s="21" t="str">
        <f t="shared" si="1"/>
        <v/>
      </c>
      <c r="H9" s="22">
        <f t="shared" si="2"/>
        <v>0.22079379099879026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321</v>
      </c>
      <c r="C10" s="20" t="s">
        <v>19</v>
      </c>
      <c r="D10" s="21">
        <v>22633.29</v>
      </c>
      <c r="E10" s="21">
        <f t="shared" si="0"/>
        <v>22633.29</v>
      </c>
      <c r="F10" s="21">
        <v>22633.29</v>
      </c>
      <c r="G10" s="21" t="str">
        <f t="shared" si="1"/>
        <v/>
      </c>
      <c r="H10" s="22">
        <f t="shared" si="2"/>
        <v>0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321</v>
      </c>
      <c r="C11" s="20" t="s">
        <v>19</v>
      </c>
      <c r="D11" s="21">
        <v>20448</v>
      </c>
      <c r="E11" s="21">
        <f t="shared" si="0"/>
        <v>20448</v>
      </c>
      <c r="F11" s="21">
        <v>20448</v>
      </c>
      <c r="G11" s="21" t="str">
        <f t="shared" si="1"/>
        <v/>
      </c>
      <c r="H11" s="22">
        <f t="shared" si="2"/>
        <v>0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20580.065000000002</v>
      </c>
      <c r="E14" s="32">
        <f ca="1">MEDIAN(INDIRECT("E4"):E12)</f>
        <v>20580.065000000002</v>
      </c>
      <c r="F14" s="32">
        <f ca="1">MEDIAN(INDIRECT("F4"):F12)</f>
        <v>20741.330000000002</v>
      </c>
      <c r="G14" s="33"/>
      <c r="H14" s="34">
        <f ca="1">MEDIAN(INDIRECT("H4"):H12)</f>
        <v>0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19714.431249999998</v>
      </c>
      <c r="E15" s="33">
        <f ca="1">AVERAGE(INDIRECT("E4"):E12)</f>
        <v>20421.803749999999</v>
      </c>
      <c r="F15" s="33">
        <f ca="1">AVERAGE(INDIRECT("F4"):F12)</f>
        <v>21129.17625</v>
      </c>
      <c r="G15" s="33"/>
      <c r="H15" s="34">
        <f ca="1">AVERAGE(INDIRECT("H4"):H12)</f>
        <v>8.1498119580552891E-2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0.24875019189310077</v>
      </c>
      <c r="E16" s="34">
        <f ca="1">IFERROR(INDIRECT(ADDRESS(ROW()-2,COLUMN()))/E3-1,"")</f>
        <v>0.24875019189310077</v>
      </c>
      <c r="F16" s="34">
        <f ca="1">IFERROR(INDIRECT(ADDRESS(ROW()-2,COLUMN()))/F3-1,"")</f>
        <v>0.25853537477253474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0.19622556131386548</v>
      </c>
      <c r="E17" s="34">
        <f ca="1">IF(E3&gt;=INDIRECT(ADDRESS(ROW()-2,COLUMN())),"At Market",INDIRECT(ADDRESS(ROW()-2,COLUMN()))/E3-1)</f>
        <v>0.23914726953562782</v>
      </c>
      <c r="F17" s="34">
        <f ca="1">IF(F3&gt;=INDIRECT(ADDRESS(ROW()-2,COLUMN())),"At Market",INDIRECT(ADDRESS(ROW()-2,COLUMN()))/F3-1)</f>
        <v>0.28206897775739015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County Archivist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322</v>
      </c>
      <c r="C3" s="12" t="s">
        <v>19</v>
      </c>
      <c r="D3" s="13">
        <v>4127.07</v>
      </c>
      <c r="E3" s="13">
        <f t="shared" ref="E3:E11" si="0">IF(OR(B3 = "No Comparable Class", B3 = "Data Not Available", B3 = "Not Surveyed"),"",MEDIAN(D3,F3))</f>
        <v>4573.3999999999996</v>
      </c>
      <c r="F3" s="13">
        <v>5019.7299999999996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0.21629388403879757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323</v>
      </c>
      <c r="C4" s="20" t="s">
        <v>19</v>
      </c>
      <c r="D4" s="21">
        <v>3638.27</v>
      </c>
      <c r="E4" s="21">
        <f t="shared" si="0"/>
        <v>4030</v>
      </c>
      <c r="F4" s="21">
        <v>4421.7299999999996</v>
      </c>
      <c r="G4" s="21" t="str">
        <f t="shared" si="1"/>
        <v/>
      </c>
      <c r="H4" s="22">
        <f t="shared" si="2"/>
        <v>0.21533860873437094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County Archivist</v>
      </c>
      <c r="AN4" s="5">
        <f ca="1">E13</f>
        <v>3</v>
      </c>
      <c r="AO4" s="53">
        <f>D3</f>
        <v>4127.07</v>
      </c>
      <c r="AP4" s="53">
        <f>E3</f>
        <v>4573.3999999999996</v>
      </c>
      <c r="AQ4" s="53">
        <f>F3</f>
        <v>5019.7299999999996</v>
      </c>
      <c r="AR4" s="53">
        <f ca="1">D14</f>
        <v>5137.87</v>
      </c>
      <c r="AS4" s="53">
        <f ca="1">E14</f>
        <v>5691.4549999999999</v>
      </c>
      <c r="AT4" s="53">
        <f ca="1">F14</f>
        <v>6245.04</v>
      </c>
      <c r="AU4" s="11">
        <f ca="1">D16</f>
        <v>0.24491951917462029</v>
      </c>
      <c r="AV4" s="11">
        <f ca="1">E16</f>
        <v>0.24446910394892218</v>
      </c>
      <c r="AW4" s="11">
        <f ca="1">F16</f>
        <v>0.24409878618969549</v>
      </c>
    </row>
    <row r="5" spans="1:49" ht="18.75" customHeight="1" x14ac:dyDescent="0.45">
      <c r="A5" s="20" t="s">
        <v>22</v>
      </c>
      <c r="B5" s="20" t="s">
        <v>324</v>
      </c>
      <c r="C5" s="20" t="s">
        <v>19</v>
      </c>
      <c r="D5" s="21">
        <v>5590</v>
      </c>
      <c r="E5" s="21">
        <f t="shared" si="0"/>
        <v>6192.335</v>
      </c>
      <c r="F5" s="21">
        <v>6794.67</v>
      </c>
      <c r="G5" s="21" t="str">
        <f t="shared" si="1"/>
        <v/>
      </c>
      <c r="H5" s="22">
        <f t="shared" si="2"/>
        <v>0.21550447227191416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325</v>
      </c>
      <c r="C10" s="20" t="s">
        <v>19</v>
      </c>
      <c r="D10" s="21">
        <v>5137.87</v>
      </c>
      <c r="E10" s="21">
        <f t="shared" si="0"/>
        <v>5691.4549999999999</v>
      </c>
      <c r="F10" s="21">
        <v>6245.04</v>
      </c>
      <c r="G10" s="21" t="str">
        <f t="shared" si="1"/>
        <v/>
      </c>
      <c r="H10" s="22">
        <f t="shared" si="2"/>
        <v>0.21549202295893055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3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5137.87</v>
      </c>
      <c r="E14" s="32">
        <f ca="1">MEDIAN(INDIRECT("E4"):E12)</f>
        <v>5691.4549999999999</v>
      </c>
      <c r="F14" s="32">
        <f ca="1">MEDIAN(INDIRECT("F4"):F12)</f>
        <v>6245.04</v>
      </c>
      <c r="G14" s="33"/>
      <c r="H14" s="34">
        <f ca="1">MEDIAN(INDIRECT("H4"):H12)</f>
        <v>0.21549202295893055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4788.7133333333331</v>
      </c>
      <c r="E15" s="33">
        <f ca="1">AVERAGE(INDIRECT("E4"):E12)</f>
        <v>5304.5966666666664</v>
      </c>
      <c r="F15" s="33">
        <f ca="1">AVERAGE(INDIRECT("F4"):F12)</f>
        <v>5820.48</v>
      </c>
      <c r="G15" s="33"/>
      <c r="H15" s="34">
        <f ca="1">AVERAGE(INDIRECT("H4"):H12)</f>
        <v>0.21544503465507189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0.24491951917462029</v>
      </c>
      <c r="E16" s="34">
        <f ca="1">IFERROR(INDIRECT(ADDRESS(ROW()-2,COLUMN()))/E3-1,"")</f>
        <v>0.24446910394892218</v>
      </c>
      <c r="F16" s="34">
        <f ca="1">IFERROR(INDIRECT(ADDRESS(ROW()-2,COLUMN()))/F3-1,"")</f>
        <v>0.24409878618969549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0.16031793338453992</v>
      </c>
      <c r="E17" s="34">
        <f ca="1">IF(E3&gt;=INDIRECT(ADDRESS(ROW()-2,COLUMN())),"At Market",INDIRECT(ADDRESS(ROW()-2,COLUMN()))/E3-1)</f>
        <v>0.1598803224442793</v>
      </c>
      <c r="F17" s="34">
        <f ca="1">IF(F3&gt;=INDIRECT(ADDRESS(ROW()-2,COLUMN())),"At Market",INDIRECT(ADDRESS(ROW()-2,COLUMN()))/F3-1)</f>
        <v>0.15952053198080374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4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County Clerk Recorder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326</v>
      </c>
      <c r="C3" s="12" t="s">
        <v>19</v>
      </c>
      <c r="D3" s="13">
        <v>12285.87</v>
      </c>
      <c r="E3" s="13">
        <f t="shared" ref="E3:E11" si="0">IF(OR(B3 = "No Comparable Class", B3 = "Data Not Available", B3 = "Not Surveyed"),"",MEDIAN(D3,F3))</f>
        <v>12285.87</v>
      </c>
      <c r="F3" s="13">
        <v>12285.87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327</v>
      </c>
      <c r="C4" s="20" t="s">
        <v>19</v>
      </c>
      <c r="D4" s="21">
        <v>8604.27</v>
      </c>
      <c r="E4" s="21">
        <f t="shared" si="0"/>
        <v>8604.27</v>
      </c>
      <c r="F4" s="21">
        <v>8604.27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County Clerk Recorder</v>
      </c>
      <c r="AN4" s="5">
        <f ca="1">E13</f>
        <v>8</v>
      </c>
      <c r="AO4" s="53">
        <f>D3</f>
        <v>12285.87</v>
      </c>
      <c r="AP4" s="53">
        <f>E3</f>
        <v>12285.87</v>
      </c>
      <c r="AQ4" s="53">
        <f>F3</f>
        <v>12285.87</v>
      </c>
      <c r="AR4" s="53">
        <f ca="1">D14</f>
        <v>13731.52</v>
      </c>
      <c r="AS4" s="53">
        <f ca="1">E14</f>
        <v>13731.52</v>
      </c>
      <c r="AT4" s="53">
        <f ca="1">F14</f>
        <v>14315.205</v>
      </c>
      <c r="AU4" s="11">
        <f ca="1">D16</f>
        <v>0.11766769467689309</v>
      </c>
      <c r="AV4" s="11">
        <f ca="1">E16</f>
        <v>0.11766769467689309</v>
      </c>
      <c r="AW4" s="11">
        <f ca="1">F16</f>
        <v>0.16517633671852283</v>
      </c>
    </row>
    <row r="5" spans="1:49" ht="18.75" customHeight="1" x14ac:dyDescent="0.45">
      <c r="A5" s="20" t="s">
        <v>22</v>
      </c>
      <c r="B5" s="20" t="s">
        <v>328</v>
      </c>
      <c r="C5" s="20" t="s">
        <v>19</v>
      </c>
      <c r="D5" s="21">
        <v>12138.53</v>
      </c>
      <c r="E5" s="21">
        <f t="shared" si="0"/>
        <v>12138.53</v>
      </c>
      <c r="F5" s="21">
        <v>12138.53</v>
      </c>
      <c r="G5" s="21" t="str">
        <f t="shared" si="1"/>
        <v/>
      </c>
      <c r="H5" s="22">
        <f t="shared" si="2"/>
        <v>0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329</v>
      </c>
      <c r="C6" s="20" t="s">
        <v>19</v>
      </c>
      <c r="D6" s="21">
        <v>14086.91</v>
      </c>
      <c r="E6" s="21">
        <f t="shared" si="0"/>
        <v>14086.91</v>
      </c>
      <c r="F6" s="21">
        <v>14086.91</v>
      </c>
      <c r="G6" s="21" t="str">
        <f t="shared" si="1"/>
        <v/>
      </c>
      <c r="H6" s="22">
        <f t="shared" si="2"/>
        <v>0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155</v>
      </c>
      <c r="C7" s="20" t="s">
        <v>19</v>
      </c>
      <c r="D7" s="21">
        <v>15641.57</v>
      </c>
      <c r="E7" s="21">
        <f t="shared" si="0"/>
        <v>15641.57</v>
      </c>
      <c r="F7" s="21">
        <v>15641.57</v>
      </c>
      <c r="G7" s="21" t="str">
        <f t="shared" si="1"/>
        <v/>
      </c>
      <c r="H7" s="22">
        <f t="shared" si="2"/>
        <v>0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330</v>
      </c>
      <c r="C8" s="20" t="s">
        <v>19</v>
      </c>
      <c r="D8" s="21">
        <v>13376.13</v>
      </c>
      <c r="E8" s="21">
        <f t="shared" si="0"/>
        <v>13376.13</v>
      </c>
      <c r="F8" s="21">
        <v>13376.13</v>
      </c>
      <c r="G8" s="21" t="str">
        <f t="shared" si="1"/>
        <v/>
      </c>
      <c r="H8" s="22">
        <f t="shared" si="2"/>
        <v>0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331</v>
      </c>
      <c r="C9" s="20" t="s">
        <v>19</v>
      </c>
      <c r="D9" s="21">
        <v>14543.5</v>
      </c>
      <c r="E9" s="21">
        <f t="shared" si="0"/>
        <v>14543.5</v>
      </c>
      <c r="F9" s="21">
        <v>14543.5</v>
      </c>
      <c r="G9" s="21" t="str">
        <f t="shared" si="1"/>
        <v/>
      </c>
      <c r="H9" s="22">
        <f t="shared" si="2"/>
        <v>0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332</v>
      </c>
      <c r="C10" s="20" t="s">
        <v>19</v>
      </c>
      <c r="D10" s="21">
        <v>16018.83</v>
      </c>
      <c r="E10" s="21">
        <f t="shared" si="0"/>
        <v>16018.83</v>
      </c>
      <c r="F10" s="21">
        <v>16018.83</v>
      </c>
      <c r="G10" s="21" t="str">
        <f t="shared" si="1"/>
        <v/>
      </c>
      <c r="H10" s="22">
        <f t="shared" si="2"/>
        <v>0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326</v>
      </c>
      <c r="C11" s="20" t="s">
        <v>19</v>
      </c>
      <c r="D11" s="21">
        <v>9165</v>
      </c>
      <c r="E11" s="21">
        <f t="shared" si="0"/>
        <v>11869</v>
      </c>
      <c r="F11" s="21">
        <v>14573</v>
      </c>
      <c r="G11" s="21" t="str">
        <f t="shared" si="1"/>
        <v/>
      </c>
      <c r="H11" s="22">
        <f t="shared" si="2"/>
        <v>0.59007092198581557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13731.52</v>
      </c>
      <c r="E14" s="32">
        <f ca="1">MEDIAN(INDIRECT("E4"):E12)</f>
        <v>13731.52</v>
      </c>
      <c r="F14" s="32">
        <f ca="1">MEDIAN(INDIRECT("F4"):F12)</f>
        <v>14315.205</v>
      </c>
      <c r="G14" s="33"/>
      <c r="H14" s="34">
        <f ca="1">MEDIAN(INDIRECT("H4"):H12)</f>
        <v>0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12946.842500000001</v>
      </c>
      <c r="E15" s="33">
        <f ca="1">AVERAGE(INDIRECT("E4"):E12)</f>
        <v>13284.842500000001</v>
      </c>
      <c r="F15" s="33">
        <f ca="1">AVERAGE(INDIRECT("F4"):F12)</f>
        <v>13622.842500000001</v>
      </c>
      <c r="G15" s="33"/>
      <c r="H15" s="34">
        <f ca="1">AVERAGE(INDIRECT("H4"):H12)</f>
        <v>7.3758865248226946E-2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0.11766769467689309</v>
      </c>
      <c r="E16" s="34">
        <f ca="1">IFERROR(INDIRECT(ADDRESS(ROW()-2,COLUMN()))/E3-1,"")</f>
        <v>0.11766769467689309</v>
      </c>
      <c r="F16" s="34">
        <f ca="1">IFERROR(INDIRECT(ADDRESS(ROW()-2,COLUMN()))/F3-1,"")</f>
        <v>0.16517633671852283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5.3799405333118333E-2</v>
      </c>
      <c r="E17" s="34">
        <f ca="1">IF(E3&gt;=INDIRECT(ADDRESS(ROW()-2,COLUMN())),"At Market",INDIRECT(ADDRESS(ROW()-2,COLUMN()))/E3-1)</f>
        <v>8.1310684550625956E-2</v>
      </c>
      <c r="F17" s="34">
        <f ca="1">IF(F3&gt;=INDIRECT(ADDRESS(ROW()-2,COLUMN())),"At Market",INDIRECT(ADDRESS(ROW()-2,COLUMN()))/F3-1)</f>
        <v>0.10882196376813358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County Counsel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333</v>
      </c>
      <c r="C3" s="12" t="s">
        <v>19</v>
      </c>
      <c r="D3" s="13">
        <v>13681.2</v>
      </c>
      <c r="E3" s="13">
        <f t="shared" ref="E3:E11" si="0">IF(OR(B3 = "No Comparable Class", B3 = "Data Not Available", B3 = "Not Surveyed"),"",MEDIAN(D3,F3))</f>
        <v>13681.2</v>
      </c>
      <c r="F3" s="13">
        <v>13681.2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333</v>
      </c>
      <c r="C4" s="20" t="s">
        <v>19</v>
      </c>
      <c r="D4" s="21">
        <v>12972.27</v>
      </c>
      <c r="E4" s="21">
        <f t="shared" si="0"/>
        <v>12972.27</v>
      </c>
      <c r="F4" s="21">
        <v>12972.27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County Counsel</v>
      </c>
      <c r="AN4" s="5">
        <f ca="1">E13</f>
        <v>8</v>
      </c>
      <c r="AO4" s="53">
        <f>D3</f>
        <v>13681.2</v>
      </c>
      <c r="AP4" s="53">
        <f>E3</f>
        <v>13681.2</v>
      </c>
      <c r="AQ4" s="53">
        <f>F3</f>
        <v>13681.2</v>
      </c>
      <c r="AR4" s="53">
        <f ca="1">D14</f>
        <v>15330.465</v>
      </c>
      <c r="AS4" s="53">
        <f ca="1">E14</f>
        <v>17293.900000000001</v>
      </c>
      <c r="AT4" s="53">
        <f ca="1">F14</f>
        <v>18790.635000000002</v>
      </c>
      <c r="AU4" s="11">
        <f ca="1">D16</f>
        <v>0.12054973247960699</v>
      </c>
      <c r="AV4" s="11">
        <f ca="1">E16</f>
        <v>0.26406309388065385</v>
      </c>
      <c r="AW4" s="11">
        <f ca="1">F16</f>
        <v>0.37346395053065518</v>
      </c>
    </row>
    <row r="5" spans="1:49" ht="18.75" customHeight="1" x14ac:dyDescent="0.45">
      <c r="A5" s="20" t="s">
        <v>22</v>
      </c>
      <c r="B5" s="20" t="s">
        <v>333</v>
      </c>
      <c r="C5" s="20" t="s">
        <v>19</v>
      </c>
      <c r="D5" s="21">
        <v>15357.33</v>
      </c>
      <c r="E5" s="21">
        <f t="shared" si="0"/>
        <v>17011.8</v>
      </c>
      <c r="F5" s="21">
        <v>18666.27</v>
      </c>
      <c r="G5" s="21" t="str">
        <f t="shared" si="1"/>
        <v/>
      </c>
      <c r="H5" s="22">
        <f t="shared" si="2"/>
        <v>0.21546323482011531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333</v>
      </c>
      <c r="C6" s="20" t="s">
        <v>19</v>
      </c>
      <c r="D6" s="21">
        <v>17576</v>
      </c>
      <c r="E6" s="21">
        <f t="shared" si="0"/>
        <v>17576</v>
      </c>
      <c r="F6" s="21">
        <v>17576</v>
      </c>
      <c r="G6" s="21" t="str">
        <f t="shared" si="1"/>
        <v/>
      </c>
      <c r="H6" s="22">
        <f t="shared" si="2"/>
        <v>0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333</v>
      </c>
      <c r="C7" s="20" t="s">
        <v>19</v>
      </c>
      <c r="D7" s="21">
        <v>19201.41</v>
      </c>
      <c r="E7" s="21">
        <f t="shared" si="0"/>
        <v>21270.424999999999</v>
      </c>
      <c r="F7" s="21">
        <v>23339.439999999999</v>
      </c>
      <c r="G7" s="21" t="str">
        <f t="shared" si="1"/>
        <v/>
      </c>
      <c r="H7" s="22">
        <f t="shared" si="2"/>
        <v>0.21550656956963055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333</v>
      </c>
      <c r="C8" s="20" t="s">
        <v>19</v>
      </c>
      <c r="D8" s="21">
        <v>15303.6</v>
      </c>
      <c r="E8" s="21">
        <f t="shared" si="0"/>
        <v>19129.064999999999</v>
      </c>
      <c r="F8" s="21">
        <v>22954.53</v>
      </c>
      <c r="G8" s="21" t="str">
        <f t="shared" si="1"/>
        <v/>
      </c>
      <c r="H8" s="22">
        <f t="shared" si="2"/>
        <v>0.49994315063122396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333</v>
      </c>
      <c r="C9" s="20" t="s">
        <v>19</v>
      </c>
      <c r="D9" s="21">
        <v>12097.16</v>
      </c>
      <c r="E9" s="21">
        <f t="shared" si="0"/>
        <v>13432.65</v>
      </c>
      <c r="F9" s="21">
        <v>14768.14</v>
      </c>
      <c r="G9" s="21" t="str">
        <f t="shared" si="1"/>
        <v/>
      </c>
      <c r="H9" s="22">
        <f t="shared" si="2"/>
        <v>0.22079397147760305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333</v>
      </c>
      <c r="C10" s="20" t="s">
        <v>19</v>
      </c>
      <c r="D10" s="21">
        <v>19576.400000000001</v>
      </c>
      <c r="E10" s="21">
        <f t="shared" si="0"/>
        <v>19576.400000000001</v>
      </c>
      <c r="F10" s="21">
        <v>19576.400000000001</v>
      </c>
      <c r="G10" s="21" t="str">
        <f t="shared" si="1"/>
        <v/>
      </c>
      <c r="H10" s="22">
        <f t="shared" si="2"/>
        <v>0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333</v>
      </c>
      <c r="C11" s="20" t="s">
        <v>19</v>
      </c>
      <c r="D11" s="21">
        <v>14011</v>
      </c>
      <c r="E11" s="21">
        <f t="shared" si="0"/>
        <v>16463</v>
      </c>
      <c r="F11" s="21">
        <v>18915</v>
      </c>
      <c r="G11" s="21" t="str">
        <f t="shared" si="1"/>
        <v/>
      </c>
      <c r="H11" s="22">
        <f t="shared" si="2"/>
        <v>0.35001070587395611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15330.465</v>
      </c>
      <c r="E14" s="32">
        <f ca="1">MEDIAN(INDIRECT("E4"):E12)</f>
        <v>17293.900000000001</v>
      </c>
      <c r="F14" s="32">
        <f ca="1">MEDIAN(INDIRECT("F4"):F12)</f>
        <v>18790.635000000002</v>
      </c>
      <c r="G14" s="33"/>
      <c r="H14" s="34">
        <f ca="1">MEDIAN(INDIRECT("H4"):H12)</f>
        <v>0.21548490219487293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15761.896250000002</v>
      </c>
      <c r="E15" s="33">
        <f ca="1">AVERAGE(INDIRECT("E4"):E12)</f>
        <v>17178.951249999998</v>
      </c>
      <c r="F15" s="33">
        <f ca="1">AVERAGE(INDIRECT("F4"):F12)</f>
        <v>18596.006249999999</v>
      </c>
      <c r="G15" s="33"/>
      <c r="H15" s="34">
        <f ca="1">AVERAGE(INDIRECT("H4"):H12)</f>
        <v>0.18771470404656612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0.12054973247960699</v>
      </c>
      <c r="E16" s="34">
        <f ca="1">IFERROR(INDIRECT(ADDRESS(ROW()-2,COLUMN()))/E3-1,"")</f>
        <v>0.26406309388065385</v>
      </c>
      <c r="F16" s="34">
        <f ca="1">IFERROR(INDIRECT(ADDRESS(ROW()-2,COLUMN()))/F3-1,"")</f>
        <v>0.37346395053065518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0.15208433836213198</v>
      </c>
      <c r="E17" s="34">
        <f ca="1">IF(E3&gt;=INDIRECT(ADDRESS(ROW()-2,COLUMN())),"At Market",INDIRECT(ADDRESS(ROW()-2,COLUMN()))/E3-1)</f>
        <v>0.25566114449024924</v>
      </c>
      <c r="F17" s="34">
        <f ca="1">IF(F3&gt;=INDIRECT(ADDRESS(ROW()-2,COLUMN())),"At Market",INDIRECT(ADDRESS(ROW()-2,COLUMN()))/F3-1)</f>
        <v>0.35923795061836672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County Librarian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334</v>
      </c>
      <c r="C3" s="12" t="s">
        <v>19</v>
      </c>
      <c r="D3" s="13">
        <v>7446.4</v>
      </c>
      <c r="E3" s="13">
        <f t="shared" ref="E3:E11" si="0">IF(OR(B3 = "No Comparable Class", B3 = "Data Not Available", B3 = "Not Surveyed"),"",MEDIAN(D3,F3))</f>
        <v>7446.4</v>
      </c>
      <c r="F3" s="13">
        <v>7446.4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334</v>
      </c>
      <c r="C4" s="20" t="s">
        <v>19</v>
      </c>
      <c r="D4" s="21">
        <v>8677.07</v>
      </c>
      <c r="E4" s="21">
        <f t="shared" si="0"/>
        <v>8677.07</v>
      </c>
      <c r="F4" s="21">
        <v>8677.07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County Librarian</v>
      </c>
      <c r="AN4" s="5">
        <f ca="1">E13</f>
        <v>6</v>
      </c>
      <c r="AO4" s="53">
        <f>D3</f>
        <v>7446.4</v>
      </c>
      <c r="AP4" s="53">
        <f>E3</f>
        <v>7446.4</v>
      </c>
      <c r="AQ4" s="53">
        <f>F3</f>
        <v>7446.4</v>
      </c>
      <c r="AR4" s="53">
        <f ca="1">D14</f>
        <v>9231.5950000000012</v>
      </c>
      <c r="AS4" s="53">
        <f ca="1">E14</f>
        <v>10873.102499999999</v>
      </c>
      <c r="AT4" s="53">
        <f ca="1">F14</f>
        <v>11999.81</v>
      </c>
      <c r="AU4" s="11">
        <f ca="1">D16</f>
        <v>0.23973933712935125</v>
      </c>
      <c r="AV4" s="11">
        <f ca="1">E16</f>
        <v>0.46018243715083784</v>
      </c>
      <c r="AW4" s="11">
        <f ca="1">F16</f>
        <v>0.61149145896003443</v>
      </c>
    </row>
    <row r="5" spans="1:49" ht="18.75" customHeight="1" x14ac:dyDescent="0.45">
      <c r="A5" s="20" t="s">
        <v>22</v>
      </c>
      <c r="B5" s="20" t="s">
        <v>335</v>
      </c>
      <c r="C5" s="20" t="s">
        <v>19</v>
      </c>
      <c r="D5" s="21">
        <v>10155.6</v>
      </c>
      <c r="E5" s="21">
        <f t="shared" si="0"/>
        <v>11250.2</v>
      </c>
      <c r="F5" s="21">
        <v>12344.8</v>
      </c>
      <c r="G5" s="21" t="str">
        <f t="shared" si="1"/>
        <v/>
      </c>
      <c r="H5" s="22">
        <f t="shared" si="2"/>
        <v>0.21556579621095739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334</v>
      </c>
      <c r="C6" s="20" t="s">
        <v>19</v>
      </c>
      <c r="D6" s="21">
        <v>9546.92</v>
      </c>
      <c r="E6" s="21">
        <f t="shared" si="0"/>
        <v>10600.869999999999</v>
      </c>
      <c r="F6" s="21">
        <v>11654.82</v>
      </c>
      <c r="G6" s="21" t="str">
        <f t="shared" si="1"/>
        <v/>
      </c>
      <c r="H6" s="22">
        <f t="shared" si="2"/>
        <v>0.22079372195430569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334</v>
      </c>
      <c r="C8" s="20" t="s">
        <v>19</v>
      </c>
      <c r="D8" s="21">
        <v>8916.27</v>
      </c>
      <c r="E8" s="21">
        <f t="shared" si="0"/>
        <v>11145.334999999999</v>
      </c>
      <c r="F8" s="21">
        <v>13374.4</v>
      </c>
      <c r="G8" s="21" t="str">
        <f t="shared" si="1"/>
        <v/>
      </c>
      <c r="H8" s="22">
        <f t="shared" si="2"/>
        <v>0.49999943922738987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334</v>
      </c>
      <c r="C10" s="20" t="s">
        <v>19</v>
      </c>
      <c r="D10" s="21">
        <v>12238.98</v>
      </c>
      <c r="E10" s="21">
        <f t="shared" si="0"/>
        <v>13557.77</v>
      </c>
      <c r="F10" s="21">
        <v>14876.56</v>
      </c>
      <c r="G10" s="21" t="str">
        <f t="shared" si="1"/>
        <v/>
      </c>
      <c r="H10" s="22">
        <f t="shared" si="2"/>
        <v>0.21550652096825051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336</v>
      </c>
      <c r="C11" s="20" t="s">
        <v>19</v>
      </c>
      <c r="D11" s="21">
        <v>3943</v>
      </c>
      <c r="E11" s="21">
        <f t="shared" si="0"/>
        <v>4633.5</v>
      </c>
      <c r="F11" s="21">
        <v>5324</v>
      </c>
      <c r="G11" s="21" t="str">
        <f t="shared" si="1"/>
        <v/>
      </c>
      <c r="H11" s="22">
        <f t="shared" si="2"/>
        <v>0.35024093329951822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9231.5950000000012</v>
      </c>
      <c r="E14" s="32">
        <f ca="1">MEDIAN(INDIRECT("E4"):E12)</f>
        <v>10873.102499999999</v>
      </c>
      <c r="F14" s="32">
        <f ca="1">MEDIAN(INDIRECT("F4"):F12)</f>
        <v>11999.81</v>
      </c>
      <c r="G14" s="33"/>
      <c r="H14" s="34">
        <f ca="1">MEDIAN(INDIRECT("H4"):H12)</f>
        <v>0.21817975908263154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8912.9733333333334</v>
      </c>
      <c r="E15" s="33">
        <f ca="1">AVERAGE(INDIRECT("E4"):E12)</f>
        <v>9977.4574999999986</v>
      </c>
      <c r="F15" s="33">
        <f ca="1">AVERAGE(INDIRECT("F4"):F12)</f>
        <v>11041.941666666666</v>
      </c>
      <c r="G15" s="33"/>
      <c r="H15" s="34">
        <f ca="1">AVERAGE(INDIRECT("H4"):H12)</f>
        <v>0.25035106861007028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0.23973933712935125</v>
      </c>
      <c r="E16" s="34">
        <f ca="1">IFERROR(INDIRECT(ADDRESS(ROW()-2,COLUMN()))/E3-1,"")</f>
        <v>0.46018243715083784</v>
      </c>
      <c r="F16" s="34">
        <f ca="1">IFERROR(INDIRECT(ADDRESS(ROW()-2,COLUMN()))/F3-1,"")</f>
        <v>0.61149145896003443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0.19695065176908755</v>
      </c>
      <c r="E17" s="34">
        <f ca="1">IF(E3&gt;=INDIRECT(ADDRESS(ROW()-2,COLUMN())),"At Market",INDIRECT(ADDRESS(ROW()-2,COLUMN()))/E3-1)</f>
        <v>0.33990351042114297</v>
      </c>
      <c r="F17" s="34">
        <f ca="1">IF(F3&gt;=INDIRECT(ADDRESS(ROW()-2,COLUMN())),"At Market",INDIRECT(ADDRESS(ROW()-2,COLUMN()))/F3-1)</f>
        <v>0.48285636907319862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8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County Veterans Services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337</v>
      </c>
      <c r="C3" s="12" t="s">
        <v>19</v>
      </c>
      <c r="D3" s="13">
        <v>4709.47</v>
      </c>
      <c r="E3" s="13">
        <f t="shared" ref="E3:E11" si="0">IF(OR(B3 = "No Comparable Class", B3 = "Data Not Available", B3 = "Not Surveyed"),"",MEDIAN(D3,F3))</f>
        <v>5218.2000000000007</v>
      </c>
      <c r="F3" s="13">
        <v>5726.93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0.21604554227970452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338</v>
      </c>
      <c r="C4" s="20" t="s">
        <v>19</v>
      </c>
      <c r="D4" s="21">
        <v>6454.93</v>
      </c>
      <c r="E4" s="21">
        <f t="shared" si="0"/>
        <v>6454.93</v>
      </c>
      <c r="F4" s="21">
        <v>6454.93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County Veterans Services Officer</v>
      </c>
      <c r="AN4" s="5">
        <f ca="1">E13</f>
        <v>8</v>
      </c>
      <c r="AO4" s="53">
        <f>D3</f>
        <v>4709.47</v>
      </c>
      <c r="AP4" s="53">
        <f>E3</f>
        <v>5218.2000000000007</v>
      </c>
      <c r="AQ4" s="53">
        <f>F3</f>
        <v>5726.93</v>
      </c>
      <c r="AR4" s="53">
        <f ca="1">D14</f>
        <v>6102.65</v>
      </c>
      <c r="AS4" s="53">
        <f ca="1">E14</f>
        <v>6760.1050000000005</v>
      </c>
      <c r="AT4" s="53">
        <f ca="1">F14</f>
        <v>7417.5599999999995</v>
      </c>
      <c r="AU4" s="11">
        <f ca="1">D16</f>
        <v>0.29582522024771341</v>
      </c>
      <c r="AV4" s="11">
        <f ca="1">E16</f>
        <v>0.29548599133800924</v>
      </c>
      <c r="AW4" s="11">
        <f ca="1">F16</f>
        <v>0.29520703064294462</v>
      </c>
    </row>
    <row r="5" spans="1:49" ht="18.75" customHeight="1" x14ac:dyDescent="0.45">
      <c r="A5" s="20" t="s">
        <v>22</v>
      </c>
      <c r="B5" s="20" t="s">
        <v>339</v>
      </c>
      <c r="C5" s="20" t="s">
        <v>19</v>
      </c>
      <c r="D5" s="21">
        <v>6021.6</v>
      </c>
      <c r="E5" s="21">
        <f t="shared" si="0"/>
        <v>6670.7350000000006</v>
      </c>
      <c r="F5" s="21">
        <v>7319.87</v>
      </c>
      <c r="G5" s="21" t="str">
        <f t="shared" si="1"/>
        <v/>
      </c>
      <c r="H5" s="22">
        <f t="shared" si="2"/>
        <v>0.21560216553739853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338</v>
      </c>
      <c r="C6" s="20" t="s">
        <v>19</v>
      </c>
      <c r="D6" s="21">
        <v>6578.94</v>
      </c>
      <c r="E6" s="21">
        <f t="shared" si="0"/>
        <v>7305.2349999999997</v>
      </c>
      <c r="F6" s="21">
        <v>8031.53</v>
      </c>
      <c r="G6" s="21" t="str">
        <f t="shared" si="1"/>
        <v/>
      </c>
      <c r="H6" s="22">
        <f t="shared" si="2"/>
        <v>0.22079392728919855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340</v>
      </c>
      <c r="C7" s="20" t="s">
        <v>19</v>
      </c>
      <c r="D7" s="21">
        <v>7081.62</v>
      </c>
      <c r="E7" s="21">
        <f t="shared" si="0"/>
        <v>7844.6900000000005</v>
      </c>
      <c r="F7" s="21">
        <v>8607.76</v>
      </c>
      <c r="G7" s="21" t="str">
        <f t="shared" si="1"/>
        <v/>
      </c>
      <c r="H7" s="22">
        <f t="shared" si="2"/>
        <v>0.21550718620880538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76</v>
      </c>
      <c r="C8" s="20" t="s">
        <v>19</v>
      </c>
      <c r="D8" s="21">
        <v>5570.93</v>
      </c>
      <c r="E8" s="21">
        <f t="shared" si="0"/>
        <v>6962.8</v>
      </c>
      <c r="F8" s="21">
        <v>8354.67</v>
      </c>
      <c r="G8" s="21" t="str">
        <f t="shared" si="1"/>
        <v/>
      </c>
      <c r="H8" s="22">
        <f t="shared" si="2"/>
        <v>0.49969035690629737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338</v>
      </c>
      <c r="C9" s="20" t="s">
        <v>19</v>
      </c>
      <c r="D9" s="21">
        <v>5928.38</v>
      </c>
      <c r="E9" s="21">
        <f t="shared" si="0"/>
        <v>6582.8600000000006</v>
      </c>
      <c r="F9" s="21">
        <v>7237.34</v>
      </c>
      <c r="G9" s="21" t="str">
        <f t="shared" si="1"/>
        <v/>
      </c>
      <c r="H9" s="22">
        <f t="shared" si="2"/>
        <v>0.22079556303745718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339</v>
      </c>
      <c r="C10" s="20" t="s">
        <v>19</v>
      </c>
      <c r="D10" s="21">
        <v>6183.7</v>
      </c>
      <c r="E10" s="21">
        <f t="shared" si="0"/>
        <v>6849.4750000000004</v>
      </c>
      <c r="F10" s="21">
        <v>7515.25</v>
      </c>
      <c r="G10" s="21" t="str">
        <f t="shared" si="1"/>
        <v/>
      </c>
      <c r="H10" s="22">
        <f t="shared" si="2"/>
        <v>0.21533224444911636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341</v>
      </c>
      <c r="C11" s="20" t="s">
        <v>19</v>
      </c>
      <c r="D11" s="21">
        <v>5294</v>
      </c>
      <c r="E11" s="21">
        <f t="shared" si="0"/>
        <v>6220.5</v>
      </c>
      <c r="F11" s="21">
        <v>7147</v>
      </c>
      <c r="G11" s="21" t="str">
        <f t="shared" si="1"/>
        <v/>
      </c>
      <c r="H11" s="22">
        <f t="shared" si="2"/>
        <v>0.35001888930865133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6102.65</v>
      </c>
      <c r="E14" s="32">
        <f ca="1">MEDIAN(INDIRECT("E4"):E12)</f>
        <v>6760.1050000000005</v>
      </c>
      <c r="F14" s="32">
        <f ca="1">MEDIAN(INDIRECT("F4"):F12)</f>
        <v>7417.5599999999995</v>
      </c>
      <c r="G14" s="33"/>
      <c r="H14" s="34">
        <f ca="1">MEDIAN(INDIRECT("H4"):H12)</f>
        <v>0.21819804641329854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6139.2624999999998</v>
      </c>
      <c r="E15" s="33">
        <f ca="1">AVERAGE(INDIRECT("E4"):E12)</f>
        <v>6861.4031250000007</v>
      </c>
      <c r="F15" s="33">
        <f ca="1">AVERAGE(INDIRECT("F4"):F12)</f>
        <v>7583.5437499999989</v>
      </c>
      <c r="G15" s="33"/>
      <c r="H15" s="34">
        <f ca="1">AVERAGE(INDIRECT("H4"):H12)</f>
        <v>0.24221754159211559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0.29582522024771341</v>
      </c>
      <c r="E16" s="34">
        <f ca="1">IFERROR(INDIRECT(ADDRESS(ROW()-2,COLUMN()))/E3-1,"")</f>
        <v>0.29548599133800924</v>
      </c>
      <c r="F16" s="34">
        <f ca="1">IFERROR(INDIRECT(ADDRESS(ROW()-2,COLUMN()))/F3-1,"")</f>
        <v>0.29520703064294462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0.30359944961959617</v>
      </c>
      <c r="E17" s="34">
        <f ca="1">IF(E3&gt;=INDIRECT(ADDRESS(ROW()-2,COLUMN())),"At Market",INDIRECT(ADDRESS(ROW()-2,COLUMN()))/E3-1)</f>
        <v>0.31489845636426339</v>
      </c>
      <c r="F17" s="34">
        <f ca="1">IF(F3&gt;=INDIRECT(ADDRESS(ROW()-2,COLUMN())),"At Market",INDIRECT(ADDRESS(ROW()-2,COLUMN()))/F3-1)</f>
        <v>0.32419005470644802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7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Crime Scene Specialist/Property Room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342</v>
      </c>
      <c r="C3" s="12" t="s">
        <v>19</v>
      </c>
      <c r="D3" s="13">
        <v>3929.47</v>
      </c>
      <c r="E3" s="13">
        <f t="shared" ref="E3:E11" si="0">IF(OR(B3 = "No Comparable Class", B3 = "Data Not Available", B3 = "Not Surveyed"),"",MEDIAN(D3,F3))</f>
        <v>4352.3999999999996</v>
      </c>
      <c r="F3" s="13">
        <v>4775.33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0.21526058221592237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Crime Scene Specialist/Property Room Manager</v>
      </c>
      <c r="AN4" s="5">
        <f ca="1">E13</f>
        <v>6</v>
      </c>
      <c r="AO4" s="53">
        <f>D3</f>
        <v>3929.47</v>
      </c>
      <c r="AP4" s="53">
        <f>E3</f>
        <v>4352.3999999999996</v>
      </c>
      <c r="AQ4" s="53">
        <f>F3</f>
        <v>4775.33</v>
      </c>
      <c r="AR4" s="53">
        <f ca="1">D14</f>
        <v>4233.7550000000001</v>
      </c>
      <c r="AS4" s="53">
        <f ca="1">E14</f>
        <v>4699.5050000000001</v>
      </c>
      <c r="AT4" s="53">
        <f ca="1">F14</f>
        <v>5272.52</v>
      </c>
      <c r="AU4" s="11">
        <f ca="1">D16</f>
        <v>7.743665176219694E-2</v>
      </c>
      <c r="AV4" s="11">
        <f ca="1">E16</f>
        <v>7.9750252734123839E-2</v>
      </c>
      <c r="AW4" s="11">
        <f ca="1">F16</f>
        <v>0.10411636473290864</v>
      </c>
    </row>
    <row r="5" spans="1:49" ht="18.75" customHeight="1" x14ac:dyDescent="0.45">
      <c r="A5" s="20" t="s">
        <v>22</v>
      </c>
      <c r="B5" s="20" t="s">
        <v>343</v>
      </c>
      <c r="C5" s="20" t="s">
        <v>19</v>
      </c>
      <c r="D5" s="21">
        <v>4686.93</v>
      </c>
      <c r="E5" s="21">
        <f t="shared" si="0"/>
        <v>5192.2000000000007</v>
      </c>
      <c r="F5" s="21">
        <v>5697.47</v>
      </c>
      <c r="G5" s="21" t="str">
        <f t="shared" si="1"/>
        <v/>
      </c>
      <c r="H5" s="22">
        <f t="shared" si="2"/>
        <v>0.21560808460975522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344</v>
      </c>
      <c r="C6" s="20" t="s">
        <v>19</v>
      </c>
      <c r="D6" s="21">
        <v>4468.13</v>
      </c>
      <c r="E6" s="21">
        <f t="shared" si="0"/>
        <v>4961.3999999999996</v>
      </c>
      <c r="F6" s="21">
        <v>5454.67</v>
      </c>
      <c r="G6" s="21" t="str">
        <f t="shared" si="1"/>
        <v/>
      </c>
      <c r="H6" s="22">
        <f t="shared" si="2"/>
        <v>0.22079482915671655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345</v>
      </c>
      <c r="C7" s="20" t="s">
        <v>19</v>
      </c>
      <c r="D7" s="21">
        <v>4440.9799999999996</v>
      </c>
      <c r="E7" s="21">
        <f t="shared" si="0"/>
        <v>4919.51</v>
      </c>
      <c r="F7" s="21">
        <v>5398.04</v>
      </c>
      <c r="G7" s="21" t="str">
        <f t="shared" si="1"/>
        <v/>
      </c>
      <c r="H7" s="22">
        <f t="shared" si="2"/>
        <v>0.21550648730685573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346</v>
      </c>
      <c r="C8" s="20" t="s">
        <v>19</v>
      </c>
      <c r="D8" s="21">
        <v>4026.53</v>
      </c>
      <c r="E8" s="21">
        <f t="shared" si="0"/>
        <v>4459.8649999999998</v>
      </c>
      <c r="F8" s="21">
        <v>4893.2</v>
      </c>
      <c r="G8" s="21" t="str">
        <f t="shared" si="1"/>
        <v/>
      </c>
      <c r="H8" s="22">
        <f t="shared" si="2"/>
        <v>0.2152399212224918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347</v>
      </c>
      <c r="C10" s="20" t="s">
        <v>19</v>
      </c>
      <c r="D10" s="21">
        <v>3681.76</v>
      </c>
      <c r="E10" s="21">
        <f t="shared" si="0"/>
        <v>4078.6550000000002</v>
      </c>
      <c r="F10" s="21">
        <v>4475.55</v>
      </c>
      <c r="G10" s="21" t="str">
        <f t="shared" si="1"/>
        <v/>
      </c>
      <c r="H10" s="22">
        <f t="shared" si="2"/>
        <v>0.21560069097388213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348</v>
      </c>
      <c r="C11" s="20" t="s">
        <v>19</v>
      </c>
      <c r="D11" s="21">
        <v>3812</v>
      </c>
      <c r="E11" s="21">
        <f t="shared" si="0"/>
        <v>4479.5</v>
      </c>
      <c r="F11" s="21">
        <v>5147</v>
      </c>
      <c r="G11" s="21" t="str">
        <f t="shared" si="1"/>
        <v/>
      </c>
      <c r="H11" s="22">
        <f t="shared" si="2"/>
        <v>0.35020986358866746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4233.7550000000001</v>
      </c>
      <c r="E14" s="32">
        <f ca="1">MEDIAN(INDIRECT("E4"):E12)</f>
        <v>4699.5050000000001</v>
      </c>
      <c r="F14" s="32">
        <f ca="1">MEDIAN(INDIRECT("F4"):F12)</f>
        <v>5272.52</v>
      </c>
      <c r="G14" s="33"/>
      <c r="H14" s="34">
        <f ca="1">MEDIAN(INDIRECT("H4"):H12)</f>
        <v>0.21560438779181867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4186.0550000000003</v>
      </c>
      <c r="E15" s="33">
        <f ca="1">AVERAGE(INDIRECT("E4"):E12)</f>
        <v>4681.8549999999996</v>
      </c>
      <c r="F15" s="33">
        <f ca="1">AVERAGE(INDIRECT("F4"):F12)</f>
        <v>5177.6549999999997</v>
      </c>
      <c r="G15" s="33"/>
      <c r="H15" s="34">
        <f ca="1">AVERAGE(INDIRECT("H4"):H12)</f>
        <v>0.23882664614306148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7.743665176219694E-2</v>
      </c>
      <c r="E16" s="34">
        <f ca="1">IFERROR(INDIRECT(ADDRESS(ROW()-2,COLUMN()))/E3-1,"")</f>
        <v>7.9750252734123839E-2</v>
      </c>
      <c r="F16" s="34">
        <f ca="1">IFERROR(INDIRECT(ADDRESS(ROW()-2,COLUMN()))/F3-1,"")</f>
        <v>0.10411636473290864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6.5297610110269355E-2</v>
      </c>
      <c r="E17" s="34">
        <f ca="1">IF(E3&gt;=INDIRECT(ADDRESS(ROW()-2,COLUMN())),"At Market",INDIRECT(ADDRESS(ROW()-2,COLUMN()))/E3-1)</f>
        <v>7.569501884018015E-2</v>
      </c>
      <c r="F17" s="34">
        <f ca="1">IF(F3&gt;=INDIRECT(ADDRESS(ROW()-2,COLUMN())),"At Market",INDIRECT(ADDRESS(ROW()-2,COLUMN()))/F3-1)</f>
        <v>8.4250721939635564E-2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B7" zoomScale="59" workbookViewId="0"/>
  </sheetViews>
  <sheetFormatPr defaultColWidth="9.1796875" defaultRowHeight="13" x14ac:dyDescent="0.3"/>
  <cols>
    <col min="1" max="1" width="51" style="5" bestFit="1" customWidth="1"/>
    <col min="2" max="2" width="73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Administrative Compliance Analyst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71</v>
      </c>
      <c r="C3" s="12" t="s">
        <v>19</v>
      </c>
      <c r="D3" s="13">
        <v>5862.13</v>
      </c>
      <c r="E3" s="13">
        <f t="shared" ref="E3:E11" si="0">IF(OR(B3 = "No Comparable Class", B3 = "Data Not Available", B3 = "Not Surveyed"),"",MEDIAN(D3,F3))</f>
        <v>6494.8</v>
      </c>
      <c r="F3" s="13">
        <v>7127.47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0.21584987026899771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72</v>
      </c>
      <c r="C4" s="20" t="s">
        <v>19</v>
      </c>
      <c r="D4" s="21">
        <v>5023.2</v>
      </c>
      <c r="E4" s="21">
        <f t="shared" si="0"/>
        <v>5564.8649999999998</v>
      </c>
      <c r="F4" s="21">
        <v>6106.53</v>
      </c>
      <c r="G4" s="21" t="str">
        <f t="shared" si="1"/>
        <v/>
      </c>
      <c r="H4" s="22">
        <f t="shared" si="2"/>
        <v>0.21566531294792157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Administrative Compliance Analyst II</v>
      </c>
      <c r="AN4" s="5">
        <f ca="1">E13</f>
        <v>7</v>
      </c>
      <c r="AO4" s="53">
        <f>D3</f>
        <v>5862.13</v>
      </c>
      <c r="AP4" s="53">
        <f>E3</f>
        <v>6494.8</v>
      </c>
      <c r="AQ4" s="53">
        <f>F3</f>
        <v>7127.47</v>
      </c>
      <c r="AR4" s="53">
        <f ca="1">D14</f>
        <v>5708.21</v>
      </c>
      <c r="AS4" s="53">
        <f ca="1">E14</f>
        <v>6592.7950000000001</v>
      </c>
      <c r="AT4" s="53">
        <f ca="1">F14</f>
        <v>7248.26</v>
      </c>
      <c r="AU4" s="11">
        <f ca="1">D16</f>
        <v>-2.6256667798223554E-2</v>
      </c>
      <c r="AV4" s="11">
        <f ca="1">E16</f>
        <v>1.5088224425694463E-2</v>
      </c>
      <c r="AW4" s="11">
        <f ca="1">F16</f>
        <v>1.6947107458887833E-2</v>
      </c>
    </row>
    <row r="5" spans="1:49" ht="18.75" customHeight="1" x14ac:dyDescent="0.45">
      <c r="A5" s="20" t="s">
        <v>22</v>
      </c>
      <c r="B5" s="20" t="s">
        <v>73</v>
      </c>
      <c r="C5" s="20" t="s">
        <v>19</v>
      </c>
      <c r="D5" s="21">
        <v>6361.33</v>
      </c>
      <c r="E5" s="21">
        <f t="shared" si="0"/>
        <v>7046.8649999999998</v>
      </c>
      <c r="F5" s="21">
        <v>7732.4</v>
      </c>
      <c r="G5" s="21" t="str">
        <f t="shared" si="1"/>
        <v/>
      </c>
      <c r="H5" s="22">
        <f t="shared" si="2"/>
        <v>0.21553197208759789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74</v>
      </c>
      <c r="C6" s="20" t="s">
        <v>19</v>
      </c>
      <c r="D6" s="21">
        <v>5937.33</v>
      </c>
      <c r="E6" s="21">
        <f t="shared" si="0"/>
        <v>6592.7950000000001</v>
      </c>
      <c r="F6" s="21">
        <v>7248.26</v>
      </c>
      <c r="G6" s="21" t="str">
        <f t="shared" si="1"/>
        <v/>
      </c>
      <c r="H6" s="22">
        <f t="shared" si="2"/>
        <v>0.22079453222239631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75</v>
      </c>
      <c r="C7" s="20" t="s">
        <v>19</v>
      </c>
      <c r="D7" s="21">
        <v>6098.09</v>
      </c>
      <c r="E7" s="21">
        <f t="shared" si="0"/>
        <v>6755.18</v>
      </c>
      <c r="F7" s="21">
        <v>7412.27</v>
      </c>
      <c r="G7" s="21" t="str">
        <f t="shared" si="1"/>
        <v/>
      </c>
      <c r="H7" s="22">
        <f t="shared" si="2"/>
        <v>0.21550682262806875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76</v>
      </c>
      <c r="C8" s="20" t="s">
        <v>19</v>
      </c>
      <c r="D8" s="21">
        <v>5570.93</v>
      </c>
      <c r="E8" s="21">
        <f t="shared" si="0"/>
        <v>6962.8</v>
      </c>
      <c r="F8" s="21">
        <v>8354.67</v>
      </c>
      <c r="G8" s="21" t="str">
        <f t="shared" si="1"/>
        <v/>
      </c>
      <c r="H8" s="22">
        <f t="shared" si="2"/>
        <v>0.49969035690629737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78</v>
      </c>
      <c r="C10" s="20" t="s">
        <v>19</v>
      </c>
      <c r="D10" s="21">
        <v>5708.21</v>
      </c>
      <c r="E10" s="21">
        <f t="shared" si="0"/>
        <v>6323.2749999999996</v>
      </c>
      <c r="F10" s="21">
        <v>6938.34</v>
      </c>
      <c r="G10" s="21" t="str">
        <f t="shared" si="1"/>
        <v/>
      </c>
      <c r="H10" s="22">
        <f t="shared" si="2"/>
        <v>0.21550188237643675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79</v>
      </c>
      <c r="C11" s="20" t="s">
        <v>19</v>
      </c>
      <c r="D11" s="21">
        <v>4571</v>
      </c>
      <c r="E11" s="21">
        <f t="shared" si="0"/>
        <v>5371</v>
      </c>
      <c r="F11" s="21">
        <v>6171</v>
      </c>
      <c r="G11" s="21" t="str">
        <f t="shared" si="1"/>
        <v/>
      </c>
      <c r="H11" s="22">
        <f t="shared" si="2"/>
        <v>0.35003281557646027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5708.21</v>
      </c>
      <c r="E14" s="32">
        <f ca="1">MEDIAN(INDIRECT("E4"):E12)</f>
        <v>6592.7950000000001</v>
      </c>
      <c r="F14" s="32">
        <f ca="1">MEDIAN(INDIRECT("F4"):F12)</f>
        <v>7248.26</v>
      </c>
      <c r="G14" s="33"/>
      <c r="H14" s="34">
        <f ca="1">MEDIAN(INDIRECT("H4"):H12)</f>
        <v>0.21566531294792157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5610.0128571428577</v>
      </c>
      <c r="E15" s="33">
        <f ca="1">AVERAGE(INDIRECT("E4"):E12)</f>
        <v>6373.8257142857155</v>
      </c>
      <c r="F15" s="33">
        <f ca="1">AVERAGE(INDIRECT("F4"):F12)</f>
        <v>7137.6385714285716</v>
      </c>
      <c r="G15" s="33"/>
      <c r="H15" s="34">
        <f ca="1">AVERAGE(INDIRECT("H4"):H12)</f>
        <v>0.27610338496359699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-2.6256667798223554E-2</v>
      </c>
      <c r="E16" s="34">
        <f ca="1">IFERROR(INDIRECT(ADDRESS(ROW()-2,COLUMN()))/E3-1,"")</f>
        <v>1.5088224425694463E-2</v>
      </c>
      <c r="F16" s="34">
        <f ca="1">IFERROR(INDIRECT(ADDRESS(ROW()-2,COLUMN()))/F3-1,"")</f>
        <v>1.6947107458887833E-2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>
        <f ca="1">IF(F3&gt;=INDIRECT(ADDRESS(ROW()-2,COLUMN())),"At Market",INDIRECT(ADDRESS(ROW()-2,COLUMN()))/F3-1)</f>
        <v>1.426673339708362E-3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Department Analyst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349</v>
      </c>
      <c r="C3" s="12" t="s">
        <v>19</v>
      </c>
      <c r="D3" s="13">
        <v>5019.7299999999996</v>
      </c>
      <c r="E3" s="13">
        <f t="shared" ref="E3:E11" si="0">IF(OR(B3 = "No Comparable Class", B3 = "Data Not Available", B3 = "Not Surveyed"),"",MEDIAN(D3,F3))</f>
        <v>5561.4</v>
      </c>
      <c r="F3" s="13">
        <v>6103.07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0.21581638853085727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Department Analyst</v>
      </c>
      <c r="AN4" s="5">
        <f ca="1">E13</f>
        <v>7</v>
      </c>
      <c r="AO4" s="53">
        <f>D3</f>
        <v>5019.7299999999996</v>
      </c>
      <c r="AP4" s="53">
        <f>E3</f>
        <v>5561.4</v>
      </c>
      <c r="AQ4" s="53">
        <f>F3</f>
        <v>6103.07</v>
      </c>
      <c r="AR4" s="53">
        <f ca="1">D14</f>
        <v>5373.66</v>
      </c>
      <c r="AS4" s="53">
        <f ca="1">E14</f>
        <v>5966.8950000000004</v>
      </c>
      <c r="AT4" s="53">
        <f ca="1">F14</f>
        <v>6560.13</v>
      </c>
      <c r="AU4" s="11">
        <f ca="1">D16</f>
        <v>7.0507776314662429E-2</v>
      </c>
      <c r="AV4" s="11">
        <f ca="1">E16</f>
        <v>7.2912396159240611E-2</v>
      </c>
      <c r="AW4" s="11">
        <f ca="1">F16</f>
        <v>7.4890178221780346E-2</v>
      </c>
    </row>
    <row r="5" spans="1:49" ht="18.75" customHeight="1" x14ac:dyDescent="0.45">
      <c r="A5" s="20" t="s">
        <v>22</v>
      </c>
      <c r="B5" s="20" t="s">
        <v>350</v>
      </c>
      <c r="C5" s="20" t="s">
        <v>19</v>
      </c>
      <c r="D5" s="21">
        <v>6666.4</v>
      </c>
      <c r="E5" s="21">
        <f t="shared" si="0"/>
        <v>7384</v>
      </c>
      <c r="F5" s="21">
        <v>8101.6</v>
      </c>
      <c r="G5" s="21" t="str">
        <f t="shared" si="1"/>
        <v/>
      </c>
      <c r="H5" s="22">
        <f t="shared" si="2"/>
        <v>0.21528861154446188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351</v>
      </c>
      <c r="C6" s="20" t="s">
        <v>19</v>
      </c>
      <c r="D6" s="21">
        <v>5373.66</v>
      </c>
      <c r="E6" s="21">
        <f t="shared" si="0"/>
        <v>5966.8950000000004</v>
      </c>
      <c r="F6" s="21">
        <v>6560.13</v>
      </c>
      <c r="G6" s="21" t="str">
        <f t="shared" si="1"/>
        <v/>
      </c>
      <c r="H6" s="22">
        <f t="shared" si="2"/>
        <v>0.22079364902133736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352</v>
      </c>
      <c r="C7" s="20" t="s">
        <v>19</v>
      </c>
      <c r="D7" s="21">
        <v>6068.36</v>
      </c>
      <c r="E7" s="21">
        <f t="shared" si="0"/>
        <v>6722.25</v>
      </c>
      <c r="F7" s="21">
        <v>7376.14</v>
      </c>
      <c r="G7" s="21" t="str">
        <f t="shared" si="1"/>
        <v/>
      </c>
      <c r="H7" s="22">
        <f t="shared" si="2"/>
        <v>0.21550797909155039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76</v>
      </c>
      <c r="C8" s="20" t="s">
        <v>19</v>
      </c>
      <c r="D8" s="21">
        <v>5570.93</v>
      </c>
      <c r="E8" s="21">
        <f t="shared" si="0"/>
        <v>6962.8</v>
      </c>
      <c r="F8" s="21">
        <v>8354.67</v>
      </c>
      <c r="G8" s="21" t="str">
        <f t="shared" si="1"/>
        <v/>
      </c>
      <c r="H8" s="22">
        <f t="shared" si="2"/>
        <v>0.49969035690629737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351</v>
      </c>
      <c r="C9" s="20" t="s">
        <v>19</v>
      </c>
      <c r="D9" s="21">
        <v>4689.55</v>
      </c>
      <c r="E9" s="21">
        <f t="shared" si="0"/>
        <v>5207.26</v>
      </c>
      <c r="F9" s="21">
        <v>5724.97</v>
      </c>
      <c r="G9" s="21" t="str">
        <f t="shared" si="1"/>
        <v/>
      </c>
      <c r="H9" s="22">
        <f t="shared" si="2"/>
        <v>0.22079303984390819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84</v>
      </c>
      <c r="C10" s="20" t="s">
        <v>19</v>
      </c>
      <c r="D10" s="21">
        <v>5268.22</v>
      </c>
      <c r="E10" s="21">
        <f t="shared" si="0"/>
        <v>5835.8</v>
      </c>
      <c r="F10" s="21">
        <v>6403.38</v>
      </c>
      <c r="G10" s="21" t="str">
        <f t="shared" si="1"/>
        <v/>
      </c>
      <c r="H10" s="22">
        <f t="shared" si="2"/>
        <v>0.21547315791671573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353</v>
      </c>
      <c r="C11" s="20" t="s">
        <v>19</v>
      </c>
      <c r="D11" s="21">
        <v>4571</v>
      </c>
      <c r="E11" s="21">
        <f t="shared" si="0"/>
        <v>5371</v>
      </c>
      <c r="F11" s="21">
        <v>6171</v>
      </c>
      <c r="G11" s="21" t="str">
        <f t="shared" si="1"/>
        <v/>
      </c>
      <c r="H11" s="22">
        <f t="shared" si="2"/>
        <v>0.35003281557646027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5373.66</v>
      </c>
      <c r="E14" s="32">
        <f ca="1">MEDIAN(INDIRECT("E4"):E12)</f>
        <v>5966.8950000000004</v>
      </c>
      <c r="F14" s="32">
        <f ca="1">MEDIAN(INDIRECT("F4"):F12)</f>
        <v>6560.13</v>
      </c>
      <c r="G14" s="33"/>
      <c r="H14" s="34">
        <f ca="1">MEDIAN(INDIRECT("H4"):H12)</f>
        <v>0.22079303984390819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5458.3028571428567</v>
      </c>
      <c r="E15" s="33">
        <f ca="1">AVERAGE(INDIRECT("E4"):E12)</f>
        <v>6207.1435714285717</v>
      </c>
      <c r="F15" s="33">
        <f ca="1">AVERAGE(INDIRECT("F4"):F12)</f>
        <v>6955.9842857142858</v>
      </c>
      <c r="G15" s="33"/>
      <c r="H15" s="34">
        <f ca="1">AVERAGE(INDIRECT("H4"):H12)</f>
        <v>0.2767970871286759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7.0507776314662429E-2</v>
      </c>
      <c r="E16" s="34">
        <f ca="1">IFERROR(INDIRECT(ADDRESS(ROW()-2,COLUMN()))/E3-1,"")</f>
        <v>7.2912396159240611E-2</v>
      </c>
      <c r="F16" s="34">
        <f ca="1">IFERROR(INDIRECT(ADDRESS(ROW()-2,COLUMN()))/F3-1,"")</f>
        <v>7.4890178221780346E-2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8.7369810157689187E-2</v>
      </c>
      <c r="E17" s="34">
        <f ca="1">IF(E3&gt;=INDIRECT(ADDRESS(ROW()-2,COLUMN())),"At Market",INDIRECT(ADDRESS(ROW()-2,COLUMN()))/E3-1)</f>
        <v>0.11611169335573268</v>
      </c>
      <c r="F17" s="34">
        <f ca="1">IF(F3&gt;=INDIRECT(ADDRESS(ROW()-2,COLUMN())),"At Market",INDIRECT(ADDRESS(ROW()-2,COLUMN()))/F3-1)</f>
        <v>0.13975168000928817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6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AG Commissioner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354</v>
      </c>
      <c r="C3" s="12" t="s">
        <v>19</v>
      </c>
      <c r="D3" s="13">
        <v>5763.33</v>
      </c>
      <c r="E3" s="13">
        <f t="shared" ref="E3:E11" si="0">IF(OR(B3 = "No Comparable Class", B3 = "Data Not Available", B3 = "Not Surveyed"),"",MEDIAN(D3,F3))</f>
        <v>6381.2649999999994</v>
      </c>
      <c r="F3" s="13">
        <v>6999.2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0.21443679261815651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355</v>
      </c>
      <c r="C4" s="20" t="s">
        <v>19</v>
      </c>
      <c r="D4" s="21">
        <v>5936.67</v>
      </c>
      <c r="E4" s="21">
        <f t="shared" si="0"/>
        <v>6576.27</v>
      </c>
      <c r="F4" s="21">
        <v>7215.87</v>
      </c>
      <c r="G4" s="21" t="str">
        <f t="shared" si="1"/>
        <v/>
      </c>
      <c r="H4" s="22">
        <f t="shared" si="2"/>
        <v>0.21547433156971829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AG Commissioner</v>
      </c>
      <c r="AN4" s="5">
        <f ca="1">E13</f>
        <v>7</v>
      </c>
      <c r="AO4" s="53">
        <f>D3</f>
        <v>5763.33</v>
      </c>
      <c r="AP4" s="53">
        <f>E3</f>
        <v>6381.2649999999994</v>
      </c>
      <c r="AQ4" s="53">
        <f>F3</f>
        <v>6999.2</v>
      </c>
      <c r="AR4" s="53">
        <f ca="1">D14</f>
        <v>6096.13</v>
      </c>
      <c r="AS4" s="53">
        <f ca="1">E14</f>
        <v>6962.8</v>
      </c>
      <c r="AT4" s="53">
        <f ca="1">F14</f>
        <v>8172.69</v>
      </c>
      <c r="AU4" s="11">
        <f ca="1">D16</f>
        <v>5.7744394299823254E-2</v>
      </c>
      <c r="AV4" s="11">
        <f ca="1">E16</f>
        <v>9.1131617320390435E-2</v>
      </c>
      <c r="AW4" s="11">
        <f ca="1">F16</f>
        <v>0.16766058978168941</v>
      </c>
    </row>
    <row r="5" spans="1:49" ht="18.75" customHeight="1" x14ac:dyDescent="0.45">
      <c r="A5" s="20" t="s">
        <v>22</v>
      </c>
      <c r="B5" s="20" t="s">
        <v>356</v>
      </c>
      <c r="C5" s="20" t="s">
        <v>19</v>
      </c>
      <c r="D5" s="21">
        <v>6096.13</v>
      </c>
      <c r="E5" s="21">
        <f t="shared" si="0"/>
        <v>6753.0650000000005</v>
      </c>
      <c r="F5" s="21">
        <v>7410</v>
      </c>
      <c r="G5" s="21" t="str">
        <f t="shared" si="1"/>
        <v/>
      </c>
      <c r="H5" s="22">
        <f t="shared" si="2"/>
        <v>0.21552525946789181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357</v>
      </c>
      <c r="C7" s="20" t="s">
        <v>19</v>
      </c>
      <c r="D7" s="21">
        <v>6723.69</v>
      </c>
      <c r="E7" s="21">
        <f t="shared" si="0"/>
        <v>7448.19</v>
      </c>
      <c r="F7" s="21">
        <v>8172.69</v>
      </c>
      <c r="G7" s="21" t="str">
        <f t="shared" si="1"/>
        <v/>
      </c>
      <c r="H7" s="22">
        <f t="shared" si="2"/>
        <v>0.21550666375160077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358</v>
      </c>
      <c r="C8" s="20" t="s">
        <v>19</v>
      </c>
      <c r="D8" s="21">
        <v>5570.93</v>
      </c>
      <c r="E8" s="21">
        <f t="shared" si="0"/>
        <v>6962.8</v>
      </c>
      <c r="F8" s="21">
        <v>8354.67</v>
      </c>
      <c r="G8" s="21" t="str">
        <f t="shared" si="1"/>
        <v/>
      </c>
      <c r="H8" s="22">
        <f t="shared" si="2"/>
        <v>0.49969035690629737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354</v>
      </c>
      <c r="C9" s="20" t="s">
        <v>19</v>
      </c>
      <c r="D9" s="21">
        <v>6047.84</v>
      </c>
      <c r="E9" s="21">
        <f t="shared" si="0"/>
        <v>6715.5050000000001</v>
      </c>
      <c r="F9" s="21">
        <v>7383.17</v>
      </c>
      <c r="G9" s="21" t="str">
        <f t="shared" si="1"/>
        <v/>
      </c>
      <c r="H9" s="22">
        <f t="shared" si="2"/>
        <v>0.22079453160136508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359</v>
      </c>
      <c r="C10" s="20" t="s">
        <v>19</v>
      </c>
      <c r="D10" s="21">
        <v>6800.77</v>
      </c>
      <c r="E10" s="21">
        <f t="shared" si="0"/>
        <v>7533.56</v>
      </c>
      <c r="F10" s="21">
        <v>8266.35</v>
      </c>
      <c r="G10" s="21" t="str">
        <f t="shared" si="1"/>
        <v/>
      </c>
      <c r="H10" s="22">
        <f t="shared" si="2"/>
        <v>0.21550206814816564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360</v>
      </c>
      <c r="C11" s="20" t="s">
        <v>19</v>
      </c>
      <c r="D11" s="21">
        <v>7116</v>
      </c>
      <c r="E11" s="21">
        <f t="shared" si="0"/>
        <v>8361.5</v>
      </c>
      <c r="F11" s="21">
        <v>9607</v>
      </c>
      <c r="G11" s="21" t="str">
        <f t="shared" si="1"/>
        <v/>
      </c>
      <c r="H11" s="22">
        <f t="shared" si="2"/>
        <v>0.35005621135469367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6096.13</v>
      </c>
      <c r="E14" s="32">
        <f ca="1">MEDIAN(INDIRECT("E4"):E12)</f>
        <v>6962.8</v>
      </c>
      <c r="F14" s="32">
        <f ca="1">MEDIAN(INDIRECT("F4"):F12)</f>
        <v>8172.69</v>
      </c>
      <c r="G14" s="33"/>
      <c r="H14" s="34">
        <f ca="1">MEDIAN(INDIRECT("H4"):H12)</f>
        <v>0.21552525946789181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6327.4328571428568</v>
      </c>
      <c r="E15" s="33">
        <f ca="1">AVERAGE(INDIRECT("E4"):E12)</f>
        <v>7192.9842857142858</v>
      </c>
      <c r="F15" s="33">
        <f ca="1">AVERAGE(INDIRECT("F4"):F12)</f>
        <v>8058.5357142857129</v>
      </c>
      <c r="G15" s="33"/>
      <c r="H15" s="34">
        <f ca="1">AVERAGE(INDIRECT("H4"):H12)</f>
        <v>0.27607848897139037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5.7744394299823254E-2</v>
      </c>
      <c r="E16" s="34">
        <f ca="1">IFERROR(INDIRECT(ADDRESS(ROW()-2,COLUMN()))/E3-1,"")</f>
        <v>9.1131617320390435E-2</v>
      </c>
      <c r="F16" s="34">
        <f ca="1">IFERROR(INDIRECT(ADDRESS(ROW()-2,COLUMN()))/F3-1,"")</f>
        <v>0.16766058978168941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9.7877938126544439E-2</v>
      </c>
      <c r="E17" s="34">
        <f ca="1">IF(E3&gt;=INDIRECT(ADDRESS(ROW()-2,COLUMN())),"At Market",INDIRECT(ADDRESS(ROW()-2,COLUMN()))/E3-1)</f>
        <v>0.12720350678341785</v>
      </c>
      <c r="F17" s="34">
        <f ca="1">IF(F3&gt;=INDIRECT(ADDRESS(ROW()-2,COLUMN())),"At Market",INDIRECT(ADDRESS(ROW()-2,COLUMN()))/F3-1)</f>
        <v>0.1513509707231846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4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CAO-Chief Information Officer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361</v>
      </c>
      <c r="C3" s="12" t="s">
        <v>19</v>
      </c>
      <c r="D3" s="13">
        <v>9295.8700000000008</v>
      </c>
      <c r="E3" s="13">
        <f t="shared" ref="E3:E11" si="0">IF(OR(B3 = "No Comparable Class", B3 = "Data Not Available", B3 = "Not Surveyed"),"",MEDIAN(D3,F3))</f>
        <v>10298.6</v>
      </c>
      <c r="F3" s="13">
        <v>11301.33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0.21573666585268492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362</v>
      </c>
      <c r="C4" s="20" t="s">
        <v>19</v>
      </c>
      <c r="D4" s="21">
        <v>10268.27</v>
      </c>
      <c r="E4" s="21">
        <f t="shared" si="0"/>
        <v>10268.27</v>
      </c>
      <c r="F4" s="21">
        <v>10268.27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CAO-Chief Information Officer</v>
      </c>
      <c r="AN4" s="5">
        <f ca="1">E13</f>
        <v>8</v>
      </c>
      <c r="AO4" s="53">
        <f>D3</f>
        <v>9295.8700000000008</v>
      </c>
      <c r="AP4" s="53">
        <f>E3</f>
        <v>10298.6</v>
      </c>
      <c r="AQ4" s="53">
        <f>F3</f>
        <v>11301.33</v>
      </c>
      <c r="AR4" s="53">
        <f ca="1">D14</f>
        <v>10359.135</v>
      </c>
      <c r="AS4" s="53">
        <f ca="1">E14</f>
        <v>12520.764999999999</v>
      </c>
      <c r="AT4" s="53">
        <f ca="1">F14</f>
        <v>14711.865</v>
      </c>
      <c r="AU4" s="11">
        <f ca="1">D16</f>
        <v>0.11438036461353263</v>
      </c>
      <c r="AV4" s="11">
        <f ca="1">E16</f>
        <v>0.21577350319460886</v>
      </c>
      <c r="AW4" s="11">
        <f ca="1">F16</f>
        <v>0.30178173719376389</v>
      </c>
    </row>
    <row r="5" spans="1:49" ht="18.75" customHeight="1" x14ac:dyDescent="0.45">
      <c r="A5" s="20" t="s">
        <v>22</v>
      </c>
      <c r="B5" s="20" t="s">
        <v>363</v>
      </c>
      <c r="C5" s="20" t="s">
        <v>19</v>
      </c>
      <c r="D5" s="21">
        <v>13199.33</v>
      </c>
      <c r="E5" s="21">
        <f t="shared" si="0"/>
        <v>14621.529999999999</v>
      </c>
      <c r="F5" s="21">
        <v>16043.73</v>
      </c>
      <c r="G5" s="21" t="str">
        <f t="shared" si="1"/>
        <v/>
      </c>
      <c r="H5" s="22">
        <f t="shared" si="2"/>
        <v>0.21549578652855872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364</v>
      </c>
      <c r="C6" s="20" t="s">
        <v>19</v>
      </c>
      <c r="D6" s="21">
        <v>13877.71</v>
      </c>
      <c r="E6" s="21">
        <f t="shared" si="0"/>
        <v>15409.764999999999</v>
      </c>
      <c r="F6" s="21">
        <v>16941.82</v>
      </c>
      <c r="G6" s="21" t="str">
        <f t="shared" si="1"/>
        <v/>
      </c>
      <c r="H6" s="22">
        <f t="shared" si="2"/>
        <v>0.2207936323788291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365</v>
      </c>
      <c r="C7" s="20" t="s">
        <v>19</v>
      </c>
      <c r="D7" s="21">
        <v>9691.98</v>
      </c>
      <c r="E7" s="21">
        <f t="shared" si="0"/>
        <v>10736.325000000001</v>
      </c>
      <c r="F7" s="21">
        <v>11780.67</v>
      </c>
      <c r="G7" s="21" t="str">
        <f t="shared" si="1"/>
        <v/>
      </c>
      <c r="H7" s="22">
        <f t="shared" si="2"/>
        <v>0.21550704809543575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364</v>
      </c>
      <c r="C8" s="20" t="s">
        <v>19</v>
      </c>
      <c r="D8" s="21">
        <v>10209.33</v>
      </c>
      <c r="E8" s="21">
        <f t="shared" si="0"/>
        <v>12762.529999999999</v>
      </c>
      <c r="F8" s="21">
        <v>15315.73</v>
      </c>
      <c r="G8" s="21" t="str">
        <f t="shared" si="1"/>
        <v/>
      </c>
      <c r="H8" s="22">
        <f t="shared" si="2"/>
        <v>0.50016994259172742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362</v>
      </c>
      <c r="C9" s="20" t="s">
        <v>19</v>
      </c>
      <c r="D9" s="21">
        <v>10261.32</v>
      </c>
      <c r="E9" s="21">
        <f t="shared" si="0"/>
        <v>11394.14</v>
      </c>
      <c r="F9" s="21">
        <v>12526.96</v>
      </c>
      <c r="G9" s="21" t="str">
        <f t="shared" si="1"/>
        <v/>
      </c>
      <c r="H9" s="22">
        <f t="shared" si="2"/>
        <v>0.22079420581367692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366</v>
      </c>
      <c r="C10" s="20" t="s">
        <v>19</v>
      </c>
      <c r="D10" s="21">
        <v>12914.53</v>
      </c>
      <c r="E10" s="21">
        <f t="shared" si="0"/>
        <v>14305.695</v>
      </c>
      <c r="F10" s="21">
        <v>15696.86</v>
      </c>
      <c r="G10" s="21" t="str">
        <f t="shared" si="1"/>
        <v/>
      </c>
      <c r="H10" s="22">
        <f t="shared" si="2"/>
        <v>0.21544183179720822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364</v>
      </c>
      <c r="C11" s="20" t="s">
        <v>19</v>
      </c>
      <c r="D11" s="21">
        <v>10450</v>
      </c>
      <c r="E11" s="21">
        <f t="shared" si="0"/>
        <v>12279</v>
      </c>
      <c r="F11" s="21">
        <v>14108</v>
      </c>
      <c r="G11" s="21" t="str">
        <f t="shared" si="1"/>
        <v/>
      </c>
      <c r="H11" s="22">
        <f t="shared" si="2"/>
        <v>0.35004784688995216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10359.135</v>
      </c>
      <c r="E14" s="32">
        <f ca="1">MEDIAN(INDIRECT("E4"):E12)</f>
        <v>12520.764999999999</v>
      </c>
      <c r="F14" s="32">
        <f ca="1">MEDIAN(INDIRECT("F4"):F12)</f>
        <v>14711.865</v>
      </c>
      <c r="G14" s="33"/>
      <c r="H14" s="34">
        <f ca="1">MEDIAN(INDIRECT("H4"):H12)</f>
        <v>0.21815034023713242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11359.05875</v>
      </c>
      <c r="E15" s="33">
        <f ca="1">AVERAGE(INDIRECT("E4"):E12)</f>
        <v>12722.156875000001</v>
      </c>
      <c r="F15" s="33">
        <f ca="1">AVERAGE(INDIRECT("F4"):F12)</f>
        <v>14085.254999999999</v>
      </c>
      <c r="G15" s="33"/>
      <c r="H15" s="34">
        <f ca="1">AVERAGE(INDIRECT("H4"):H12)</f>
        <v>0.24228128676192354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0.11438036461353263</v>
      </c>
      <c r="E16" s="34">
        <f ca="1">IFERROR(INDIRECT(ADDRESS(ROW()-2,COLUMN()))/E3-1,"")</f>
        <v>0.21577350319460886</v>
      </c>
      <c r="F16" s="34">
        <f ca="1">IFERROR(INDIRECT(ADDRESS(ROW()-2,COLUMN()))/F3-1,"")</f>
        <v>0.30178173719376389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0.22194681616674927</v>
      </c>
      <c r="E17" s="34">
        <f ca="1">IF(E3&gt;=INDIRECT(ADDRESS(ROW()-2,COLUMN())),"At Market",INDIRECT(ADDRESS(ROW()-2,COLUMN()))/E3-1)</f>
        <v>0.23532877041539635</v>
      </c>
      <c r="F17" s="34">
        <f ca="1">IF(F3&gt;=INDIRECT(ADDRESS(ROW()-2,COLUMN())),"At Market",INDIRECT(ADDRESS(ROW()-2,COLUMN()))/F3-1)</f>
        <v>0.24633605071261511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1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CAO-HR/Risk Management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367</v>
      </c>
      <c r="C3" s="12" t="s">
        <v>19</v>
      </c>
      <c r="D3" s="13">
        <v>9295.8700000000008</v>
      </c>
      <c r="E3" s="13">
        <f t="shared" ref="E3:E11" si="0">IF(OR(B3 = "No Comparable Class", B3 = "Data Not Available", B3 = "Not Surveyed"),"",MEDIAN(D3,F3))</f>
        <v>10298.6</v>
      </c>
      <c r="F3" s="13">
        <v>11301.33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0.21573666585268492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368</v>
      </c>
      <c r="C4" s="20" t="s">
        <v>19</v>
      </c>
      <c r="D4" s="21">
        <v>9926.7999999999993</v>
      </c>
      <c r="E4" s="21">
        <f t="shared" si="0"/>
        <v>9926.7999999999993</v>
      </c>
      <c r="F4" s="21">
        <v>9926.7999999999993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CAO-HR/Risk Management</v>
      </c>
      <c r="AN4" s="5">
        <f ca="1">E13</f>
        <v>8</v>
      </c>
      <c r="AO4" s="53">
        <f>D3</f>
        <v>9295.8700000000008</v>
      </c>
      <c r="AP4" s="53">
        <f>E3</f>
        <v>10298.6</v>
      </c>
      <c r="AQ4" s="53">
        <f>F3</f>
        <v>11301.33</v>
      </c>
      <c r="AR4" s="53">
        <f ca="1">D14</f>
        <v>11835.5</v>
      </c>
      <c r="AS4" s="53">
        <f ca="1">E14</f>
        <v>13925.922500000001</v>
      </c>
      <c r="AT4" s="53">
        <f ca="1">F14</f>
        <v>15337.134999999998</v>
      </c>
      <c r="AU4" s="11">
        <f ca="1">D16</f>
        <v>0.27319981884428235</v>
      </c>
      <c r="AV4" s="11">
        <f ca="1">E16</f>
        <v>0.35221510690773505</v>
      </c>
      <c r="AW4" s="11">
        <f ca="1">F16</f>
        <v>0.35710885355971356</v>
      </c>
    </row>
    <row r="5" spans="1:49" ht="18.75" customHeight="1" x14ac:dyDescent="0.45">
      <c r="A5" s="20" t="s">
        <v>22</v>
      </c>
      <c r="B5" s="20" t="s">
        <v>369</v>
      </c>
      <c r="C5" s="20" t="s">
        <v>19</v>
      </c>
      <c r="D5" s="21">
        <v>13199.33</v>
      </c>
      <c r="E5" s="21">
        <f t="shared" si="0"/>
        <v>14621.529999999999</v>
      </c>
      <c r="F5" s="21">
        <v>16043.73</v>
      </c>
      <c r="G5" s="21" t="str">
        <f t="shared" si="1"/>
        <v/>
      </c>
      <c r="H5" s="22">
        <f t="shared" si="2"/>
        <v>0.21549578652855872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369</v>
      </c>
      <c r="C6" s="20" t="s">
        <v>19</v>
      </c>
      <c r="D6" s="21">
        <v>12435.53</v>
      </c>
      <c r="E6" s="21">
        <f t="shared" si="0"/>
        <v>13808.375</v>
      </c>
      <c r="F6" s="21">
        <v>15181.22</v>
      </c>
      <c r="G6" s="21" t="str">
        <f t="shared" si="1"/>
        <v/>
      </c>
      <c r="H6" s="22">
        <f t="shared" si="2"/>
        <v>0.22079396696401354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369</v>
      </c>
      <c r="C7" s="20" t="s">
        <v>19</v>
      </c>
      <c r="D7" s="21">
        <v>12746.18</v>
      </c>
      <c r="E7" s="21">
        <f t="shared" si="0"/>
        <v>14119.615</v>
      </c>
      <c r="F7" s="21">
        <v>15493.05</v>
      </c>
      <c r="G7" s="21" t="str">
        <f t="shared" si="1"/>
        <v/>
      </c>
      <c r="H7" s="22">
        <f t="shared" si="2"/>
        <v>0.21550535140724514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370</v>
      </c>
      <c r="C8" s="20" t="s">
        <v>19</v>
      </c>
      <c r="D8" s="21">
        <v>11235.47</v>
      </c>
      <c r="E8" s="21">
        <f t="shared" si="0"/>
        <v>14043.470000000001</v>
      </c>
      <c r="F8" s="21">
        <v>16851.47</v>
      </c>
      <c r="G8" s="21" t="str">
        <f t="shared" si="1"/>
        <v/>
      </c>
      <c r="H8" s="22">
        <f t="shared" si="2"/>
        <v>0.49984557833361687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371</v>
      </c>
      <c r="C9" s="20" t="s">
        <v>19</v>
      </c>
      <c r="D9" s="21">
        <v>10786.08</v>
      </c>
      <c r="E9" s="21">
        <f t="shared" si="0"/>
        <v>11976.83</v>
      </c>
      <c r="F9" s="21">
        <v>13167.58</v>
      </c>
      <c r="G9" s="21" t="str">
        <f t="shared" si="1"/>
        <v/>
      </c>
      <c r="H9" s="22">
        <f t="shared" si="2"/>
        <v>0.22079383798377172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369</v>
      </c>
      <c r="C10" s="20" t="s">
        <v>19</v>
      </c>
      <c r="D10" s="21">
        <v>12914.53</v>
      </c>
      <c r="E10" s="21">
        <f t="shared" si="0"/>
        <v>14305.695</v>
      </c>
      <c r="F10" s="21">
        <v>15696.86</v>
      </c>
      <c r="G10" s="21" t="str">
        <f t="shared" si="1"/>
        <v/>
      </c>
      <c r="H10" s="22">
        <f t="shared" si="2"/>
        <v>0.21544183179720822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368</v>
      </c>
      <c r="C11" s="20" t="s">
        <v>19</v>
      </c>
      <c r="D11" s="21">
        <v>11146</v>
      </c>
      <c r="E11" s="21">
        <f t="shared" si="0"/>
        <v>13097</v>
      </c>
      <c r="F11" s="21">
        <v>15048</v>
      </c>
      <c r="G11" s="21" t="str">
        <f t="shared" si="1"/>
        <v/>
      </c>
      <c r="H11" s="22">
        <f t="shared" si="2"/>
        <v>0.35008074645612774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11835.5</v>
      </c>
      <c r="E14" s="32">
        <f ca="1">MEDIAN(INDIRECT("E4"):E12)</f>
        <v>13925.922500000001</v>
      </c>
      <c r="F14" s="32">
        <f ca="1">MEDIAN(INDIRECT("F4"):F12)</f>
        <v>15337.134999999998</v>
      </c>
      <c r="G14" s="33"/>
      <c r="H14" s="34">
        <f ca="1">MEDIAN(INDIRECT("H4"):H12)</f>
        <v>0.21814959469550843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11798.74</v>
      </c>
      <c r="E15" s="33">
        <f ca="1">AVERAGE(INDIRECT("E4"):E12)</f>
        <v>13237.414375</v>
      </c>
      <c r="F15" s="33">
        <f ca="1">AVERAGE(INDIRECT("F4"):F12)</f>
        <v>14676.088750000001</v>
      </c>
      <c r="G15" s="33"/>
      <c r="H15" s="34">
        <f ca="1">AVERAGE(INDIRECT("H4"):H12)</f>
        <v>0.24224463743381774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0.27319981884428235</v>
      </c>
      <c r="E16" s="34">
        <f ca="1">IFERROR(INDIRECT(ADDRESS(ROW()-2,COLUMN()))/E3-1,"")</f>
        <v>0.35221510690773505</v>
      </c>
      <c r="F16" s="34">
        <f ca="1">IFERROR(INDIRECT(ADDRESS(ROW()-2,COLUMN()))/F3-1,"")</f>
        <v>0.35710885355971356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0.26924537455880926</v>
      </c>
      <c r="E17" s="34">
        <f ca="1">IF(E3&gt;=INDIRECT(ADDRESS(ROW()-2,COLUMN())),"At Market",INDIRECT(ADDRESS(ROW()-2,COLUMN()))/E3-1)</f>
        <v>0.28536057085429078</v>
      </c>
      <c r="F17" s="34">
        <f ca="1">IF(F3&gt;=INDIRECT(ADDRESS(ROW()-2,COLUMN())),"At Market",INDIRECT(ADDRESS(ROW()-2,COLUMN()))/F3-1)</f>
        <v>0.2986160699669862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9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Clerk of the Board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372</v>
      </c>
      <c r="C3" s="12" t="s">
        <v>19</v>
      </c>
      <c r="D3" s="13">
        <v>4775.33</v>
      </c>
      <c r="E3" s="13">
        <f t="shared" ref="E3:E11" si="0">IF(OR(B3 = "No Comparable Class", B3 = "Data Not Available", B3 = "Not Surveyed"),"",MEDIAN(D3,F3))</f>
        <v>5291.8649999999998</v>
      </c>
      <c r="F3" s="13">
        <v>5808.4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0.21633478733406908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373</v>
      </c>
      <c r="C4" s="20" t="s">
        <v>19</v>
      </c>
      <c r="D4" s="21">
        <v>3527.33</v>
      </c>
      <c r="E4" s="21">
        <f t="shared" si="0"/>
        <v>3907.8</v>
      </c>
      <c r="F4" s="21">
        <v>4288.2700000000004</v>
      </c>
      <c r="G4" s="21" t="str">
        <f t="shared" si="1"/>
        <v/>
      </c>
      <c r="H4" s="22">
        <f t="shared" si="2"/>
        <v>0.21572690958883922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Clerk of the Board</v>
      </c>
      <c r="AN4" s="5">
        <f ca="1">E13</f>
        <v>8</v>
      </c>
      <c r="AO4" s="53">
        <f>D3</f>
        <v>4775.33</v>
      </c>
      <c r="AP4" s="53">
        <f>E3</f>
        <v>5291.8649999999998</v>
      </c>
      <c r="AQ4" s="53">
        <f>F3</f>
        <v>5808.4</v>
      </c>
      <c r="AR4" s="53">
        <f ca="1">D14</f>
        <v>4447.4699999999993</v>
      </c>
      <c r="AS4" s="53">
        <f ca="1">E14</f>
        <v>5194.9050000000007</v>
      </c>
      <c r="AT4" s="53">
        <f ca="1">F14</f>
        <v>5827.0349999999999</v>
      </c>
      <c r="AU4" s="11">
        <f ca="1">D16</f>
        <v>-6.8657035220602625E-2</v>
      </c>
      <c r="AV4" s="11">
        <f ca="1">E16</f>
        <v>-1.8322462874619694E-2</v>
      </c>
      <c r="AW4" s="11">
        <f ca="1">F16</f>
        <v>3.2082845534053828E-3</v>
      </c>
    </row>
    <row r="5" spans="1:49" ht="18.75" customHeight="1" x14ac:dyDescent="0.45">
      <c r="A5" s="20" t="s">
        <v>22</v>
      </c>
      <c r="B5" s="20" t="s">
        <v>374</v>
      </c>
      <c r="C5" s="20" t="s">
        <v>19</v>
      </c>
      <c r="D5" s="21">
        <v>4255.33</v>
      </c>
      <c r="E5" s="21">
        <f t="shared" si="0"/>
        <v>4713.8</v>
      </c>
      <c r="F5" s="21">
        <v>5172.2700000000004</v>
      </c>
      <c r="G5" s="21" t="str">
        <f t="shared" si="1"/>
        <v/>
      </c>
      <c r="H5" s="22">
        <f t="shared" si="2"/>
        <v>0.21548035052510639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375</v>
      </c>
      <c r="C6" s="20" t="s">
        <v>19</v>
      </c>
      <c r="D6" s="21">
        <v>4926.8</v>
      </c>
      <c r="E6" s="21">
        <f t="shared" si="0"/>
        <v>5470.7000000000007</v>
      </c>
      <c r="F6" s="21">
        <v>6014.6</v>
      </c>
      <c r="G6" s="21" t="str">
        <f t="shared" si="1"/>
        <v/>
      </c>
      <c r="H6" s="22">
        <f t="shared" si="2"/>
        <v>0.22079240074693507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376</v>
      </c>
      <c r="C7" s="20" t="s">
        <v>19</v>
      </c>
      <c r="D7" s="21">
        <v>4639.6099999999997</v>
      </c>
      <c r="E7" s="21">
        <f t="shared" si="0"/>
        <v>5139.54</v>
      </c>
      <c r="F7" s="21">
        <v>5639.47</v>
      </c>
      <c r="G7" s="21" t="str">
        <f t="shared" si="1"/>
        <v/>
      </c>
      <c r="H7" s="22">
        <f t="shared" si="2"/>
        <v>0.21550518254767126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377</v>
      </c>
      <c r="C8" s="20" t="s">
        <v>19</v>
      </c>
      <c r="D8" s="21">
        <v>4199.87</v>
      </c>
      <c r="E8" s="21">
        <f t="shared" si="0"/>
        <v>5250.27</v>
      </c>
      <c r="F8" s="21">
        <v>6300.67</v>
      </c>
      <c r="G8" s="21" t="str">
        <f t="shared" si="1"/>
        <v/>
      </c>
      <c r="H8" s="22">
        <f t="shared" si="2"/>
        <v>0.50020595875586626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378</v>
      </c>
      <c r="C9" s="20" t="s">
        <v>19</v>
      </c>
      <c r="D9" s="21">
        <v>3977.88</v>
      </c>
      <c r="E9" s="21">
        <f t="shared" si="0"/>
        <v>4417.0300000000007</v>
      </c>
      <c r="F9" s="21">
        <v>4856.18</v>
      </c>
      <c r="G9" s="21" t="str">
        <f t="shared" si="1"/>
        <v/>
      </c>
      <c r="H9" s="22">
        <f t="shared" si="2"/>
        <v>0.22079600189045423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379</v>
      </c>
      <c r="C10" s="20" t="s">
        <v>19</v>
      </c>
      <c r="D10" s="21">
        <v>5789.54</v>
      </c>
      <c r="E10" s="21">
        <f t="shared" si="0"/>
        <v>6413.41</v>
      </c>
      <c r="F10" s="21">
        <v>7037.28</v>
      </c>
      <c r="G10" s="21" t="str">
        <f t="shared" si="1"/>
        <v/>
      </c>
      <c r="H10" s="22">
        <f t="shared" si="2"/>
        <v>0.21551625863194657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380</v>
      </c>
      <c r="C11" s="20" t="s">
        <v>19</v>
      </c>
      <c r="D11" s="21">
        <v>6137</v>
      </c>
      <c r="E11" s="21">
        <f t="shared" si="0"/>
        <v>7211</v>
      </c>
      <c r="F11" s="21">
        <v>8285</v>
      </c>
      <c r="G11" s="21" t="str">
        <f t="shared" si="1"/>
        <v/>
      </c>
      <c r="H11" s="22">
        <f t="shared" si="2"/>
        <v>0.35000814730324259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4447.4699999999993</v>
      </c>
      <c r="E14" s="32">
        <f ca="1">MEDIAN(INDIRECT("E4"):E12)</f>
        <v>5194.9050000000007</v>
      </c>
      <c r="F14" s="32">
        <f ca="1">MEDIAN(INDIRECT("F4"):F12)</f>
        <v>5827.0349999999999</v>
      </c>
      <c r="G14" s="33"/>
      <c r="H14" s="34">
        <f ca="1">MEDIAN(INDIRECT("H4"):H12)</f>
        <v>0.21825965516788715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4681.67</v>
      </c>
      <c r="E15" s="33">
        <f ca="1">AVERAGE(INDIRECT("E4"):E12)</f>
        <v>5315.4437500000004</v>
      </c>
      <c r="F15" s="33">
        <f ca="1">AVERAGE(INDIRECT("F4"):F12)</f>
        <v>5949.2174999999997</v>
      </c>
      <c r="G15" s="33"/>
      <c r="H15" s="34">
        <f ca="1">AVERAGE(INDIRECT("H4"):H12)</f>
        <v>0.2692539012487577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-6.8657035220602625E-2</v>
      </c>
      <c r="E16" s="34">
        <f ca="1">IFERROR(INDIRECT(ADDRESS(ROW()-2,COLUMN()))/E3-1,"")</f>
        <v>-1.8322462874619694E-2</v>
      </c>
      <c r="F16" s="34">
        <f ca="1">IFERROR(INDIRECT(ADDRESS(ROW()-2,COLUMN()))/F3-1,"")</f>
        <v>3.2082845534053828E-3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>
        <f ca="1">IF(E3&gt;=INDIRECT(ADDRESS(ROW()-2,COLUMN())),"At Market",INDIRECT(ADDRESS(ROW()-2,COLUMN()))/E3-1)</f>
        <v>4.4556597721221447E-3</v>
      </c>
      <c r="F17" s="34">
        <f ca="1">IF(F3&gt;=INDIRECT(ADDRESS(ROW()-2,COLUMN())),"At Market",INDIRECT(ADDRESS(ROW()-2,COLUMN()))/F3-1)</f>
        <v>2.4243767646856318E-2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7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County Counsel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381</v>
      </c>
      <c r="C3" s="12" t="s">
        <v>19</v>
      </c>
      <c r="D3" s="13">
        <v>6957.6</v>
      </c>
      <c r="E3" s="13">
        <f t="shared" ref="E3:E11" si="0">IF(OR(B3 = "No Comparable Class", B3 = "Data Not Available", B3 = "Not Surveyed"),"",MEDIAN(D3,F3))</f>
        <v>7708.1350000000002</v>
      </c>
      <c r="F3" s="13">
        <v>8458.67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0.215745371967345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381</v>
      </c>
      <c r="C4" s="20" t="s">
        <v>19</v>
      </c>
      <c r="D4" s="21">
        <v>8313.07</v>
      </c>
      <c r="E4" s="21">
        <f t="shared" si="0"/>
        <v>9209.2000000000007</v>
      </c>
      <c r="F4" s="21">
        <v>10105.33</v>
      </c>
      <c r="G4" s="21" t="str">
        <f t="shared" si="1"/>
        <v/>
      </c>
      <c r="H4" s="22">
        <f t="shared" si="2"/>
        <v>0.21559544187646695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County Counsel II</v>
      </c>
      <c r="AN4" s="5">
        <f ca="1">E13</f>
        <v>8</v>
      </c>
      <c r="AO4" s="53">
        <f>D3</f>
        <v>6957.6</v>
      </c>
      <c r="AP4" s="53">
        <f>E3</f>
        <v>7708.1350000000002</v>
      </c>
      <c r="AQ4" s="53">
        <f>F3</f>
        <v>8458.67</v>
      </c>
      <c r="AR4" s="53">
        <f ca="1">D14</f>
        <v>8045.4599999999991</v>
      </c>
      <c r="AS4" s="53">
        <f ca="1">E14</f>
        <v>8912.3824999999997</v>
      </c>
      <c r="AT4" s="53">
        <f ca="1">F14</f>
        <v>9779.3050000000003</v>
      </c>
      <c r="AU4" s="11">
        <f ca="1">D16</f>
        <v>0.15635563987581902</v>
      </c>
      <c r="AV4" s="11">
        <f ca="1">E16</f>
        <v>0.15623072247696745</v>
      </c>
      <c r="AW4" s="11">
        <f ca="1">F16</f>
        <v>0.15612797283733726</v>
      </c>
    </row>
    <row r="5" spans="1:49" ht="18.75" customHeight="1" x14ac:dyDescent="0.45">
      <c r="A5" s="20" t="s">
        <v>22</v>
      </c>
      <c r="B5" s="20" t="s">
        <v>382</v>
      </c>
      <c r="C5" s="20" t="s">
        <v>19</v>
      </c>
      <c r="D5" s="21">
        <v>10561.2</v>
      </c>
      <c r="E5" s="21">
        <f t="shared" si="0"/>
        <v>11699.135</v>
      </c>
      <c r="F5" s="21">
        <v>12837.07</v>
      </c>
      <c r="G5" s="21" t="str">
        <f t="shared" si="1"/>
        <v/>
      </c>
      <c r="H5" s="22">
        <f t="shared" si="2"/>
        <v>0.21549350452600069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383</v>
      </c>
      <c r="C6" s="20" t="s">
        <v>19</v>
      </c>
      <c r="D6" s="21">
        <v>9190.14</v>
      </c>
      <c r="E6" s="21">
        <f t="shared" si="0"/>
        <v>10204.705</v>
      </c>
      <c r="F6" s="21">
        <v>11219.27</v>
      </c>
      <c r="G6" s="21" t="str">
        <f t="shared" si="1"/>
        <v/>
      </c>
      <c r="H6" s="22">
        <f t="shared" si="2"/>
        <v>0.22079424252514124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381</v>
      </c>
      <c r="C7" s="20" t="s">
        <v>19</v>
      </c>
      <c r="D7" s="21">
        <v>7821.69</v>
      </c>
      <c r="E7" s="21">
        <f t="shared" si="0"/>
        <v>8664.5</v>
      </c>
      <c r="F7" s="21">
        <v>9507.31</v>
      </c>
      <c r="G7" s="21" t="str">
        <f t="shared" si="1"/>
        <v/>
      </c>
      <c r="H7" s="22">
        <f t="shared" si="2"/>
        <v>0.21550585615129214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381</v>
      </c>
      <c r="C8" s="20" t="s">
        <v>19</v>
      </c>
      <c r="D8" s="21">
        <v>5966.13</v>
      </c>
      <c r="E8" s="21">
        <f t="shared" si="0"/>
        <v>7456.7999999999993</v>
      </c>
      <c r="F8" s="21">
        <v>8947.4699999999993</v>
      </c>
      <c r="G8" s="21" t="str">
        <f t="shared" si="1"/>
        <v/>
      </c>
      <c r="H8" s="22">
        <f t="shared" si="2"/>
        <v>0.49971086784900742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381</v>
      </c>
      <c r="C9" s="20" t="s">
        <v>19</v>
      </c>
      <c r="D9" s="21">
        <v>6850.97</v>
      </c>
      <c r="E9" s="21">
        <f t="shared" si="0"/>
        <v>7607.2999999999993</v>
      </c>
      <c r="F9" s="21">
        <v>8363.6299999999992</v>
      </c>
      <c r="G9" s="21" t="str">
        <f t="shared" si="1"/>
        <v/>
      </c>
      <c r="H9" s="22">
        <f t="shared" si="2"/>
        <v>0.22079501150931891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381</v>
      </c>
      <c r="C10" s="20" t="s">
        <v>19</v>
      </c>
      <c r="D10" s="21">
        <v>8269.23</v>
      </c>
      <c r="E10" s="21">
        <f t="shared" si="0"/>
        <v>9160.2649999999994</v>
      </c>
      <c r="F10" s="21">
        <v>10051.299999999999</v>
      </c>
      <c r="G10" s="21" t="str">
        <f t="shared" si="1"/>
        <v/>
      </c>
      <c r="H10" s="22">
        <f t="shared" si="2"/>
        <v>0.21550615958196828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381</v>
      </c>
      <c r="C11" s="20" t="s">
        <v>19</v>
      </c>
      <c r="D11" s="21">
        <v>6942</v>
      </c>
      <c r="E11" s="21">
        <f t="shared" si="0"/>
        <v>8157</v>
      </c>
      <c r="F11" s="21">
        <v>9372</v>
      </c>
      <c r="G11" s="21" t="str">
        <f t="shared" si="1"/>
        <v/>
      </c>
      <c r="H11" s="22">
        <f t="shared" si="2"/>
        <v>0.35004321521175452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8045.4599999999991</v>
      </c>
      <c r="E14" s="32">
        <f ca="1">MEDIAN(INDIRECT("E4"):E12)</f>
        <v>8912.3824999999997</v>
      </c>
      <c r="F14" s="32">
        <f ca="1">MEDIAN(INDIRECT("F4"):F12)</f>
        <v>9779.3050000000003</v>
      </c>
      <c r="G14" s="33"/>
      <c r="H14" s="34">
        <f ca="1">MEDIAN(INDIRECT("H4"):H12)</f>
        <v>0.2181948422008041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7989.3037499999991</v>
      </c>
      <c r="E15" s="33">
        <f ca="1">AVERAGE(INDIRECT("E4"):E12)</f>
        <v>9019.8631249999999</v>
      </c>
      <c r="F15" s="33">
        <f ca="1">AVERAGE(INDIRECT("F4"):F12)</f>
        <v>10050.422499999999</v>
      </c>
      <c r="G15" s="33"/>
      <c r="H15" s="34">
        <f ca="1">AVERAGE(INDIRECT("H4"):H12)</f>
        <v>0.26918053740386877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0.15635563987581902</v>
      </c>
      <c r="E16" s="34">
        <f ca="1">IFERROR(INDIRECT(ADDRESS(ROW()-2,COLUMN()))/E3-1,"")</f>
        <v>0.15623072247696745</v>
      </c>
      <c r="F16" s="34">
        <f ca="1">IFERROR(INDIRECT(ADDRESS(ROW()-2,COLUMN()))/F3-1,"")</f>
        <v>0.15612797283733726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0.14828442997585345</v>
      </c>
      <c r="E17" s="34">
        <f ca="1">IF(E3&gt;=INDIRECT(ADDRESS(ROW()-2,COLUMN())),"At Market",INDIRECT(ADDRESS(ROW()-2,COLUMN()))/E3-1)</f>
        <v>0.17017451367937886</v>
      </c>
      <c r="F17" s="34">
        <f ca="1">IF(F3&gt;=INDIRECT(ADDRESS(ROW()-2,COLUMN())),"At Market",INDIRECT(ADDRESS(ROW()-2,COLUMN()))/F3-1)</f>
        <v>0.18817999756462878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9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County Counsel IV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384</v>
      </c>
      <c r="C3" s="12" t="s">
        <v>19</v>
      </c>
      <c r="D3" s="13">
        <v>9448.4</v>
      </c>
      <c r="E3" s="13">
        <f t="shared" ref="E3:E11" si="0">IF(OR(B3 = "No Comparable Class", B3 = "Data Not Available", B3 = "Not Surveyed"),"",MEDIAN(D3,F3))</f>
        <v>10465</v>
      </c>
      <c r="F3" s="13">
        <v>11481.6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0.21518987341772156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385</v>
      </c>
      <c r="C4" s="20" t="s">
        <v>19</v>
      </c>
      <c r="D4" s="21">
        <v>11665.33</v>
      </c>
      <c r="E4" s="21">
        <f t="shared" si="0"/>
        <v>11665.33</v>
      </c>
      <c r="F4" s="21">
        <v>11665.33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County Counsel IV</v>
      </c>
      <c r="AN4" s="5">
        <f ca="1">E13</f>
        <v>8</v>
      </c>
      <c r="AO4" s="53">
        <f>D3</f>
        <v>9448.4</v>
      </c>
      <c r="AP4" s="53">
        <f>E3</f>
        <v>10465</v>
      </c>
      <c r="AQ4" s="53">
        <f>F3</f>
        <v>11481.6</v>
      </c>
      <c r="AR4" s="53">
        <f ca="1">D14</f>
        <v>11501.39</v>
      </c>
      <c r="AS4" s="53">
        <f ca="1">E14</f>
        <v>12602.29</v>
      </c>
      <c r="AT4" s="53">
        <f ca="1">F14</f>
        <v>14099.29</v>
      </c>
      <c r="AU4" s="11">
        <f ca="1">D16</f>
        <v>0.21728440794208548</v>
      </c>
      <c r="AV4" s="11">
        <f ca="1">E16</f>
        <v>0.20423220258002872</v>
      </c>
      <c r="AW4" s="11">
        <f ca="1">F16</f>
        <v>0.22799000139353409</v>
      </c>
    </row>
    <row r="5" spans="1:49" ht="18.75" customHeight="1" x14ac:dyDescent="0.45">
      <c r="A5" s="20" t="s">
        <v>22</v>
      </c>
      <c r="B5" s="20" t="s">
        <v>386</v>
      </c>
      <c r="C5" s="20" t="s">
        <v>19</v>
      </c>
      <c r="D5" s="21">
        <v>11862.93</v>
      </c>
      <c r="E5" s="21">
        <f t="shared" si="0"/>
        <v>13140.400000000001</v>
      </c>
      <c r="F5" s="21">
        <v>14417.87</v>
      </c>
      <c r="G5" s="21" t="str">
        <f t="shared" si="1"/>
        <v/>
      </c>
      <c r="H5" s="22">
        <f t="shared" si="2"/>
        <v>0.21537175048659996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385</v>
      </c>
      <c r="C6" s="20" t="s">
        <v>19</v>
      </c>
      <c r="D6" s="21">
        <v>12396.12</v>
      </c>
      <c r="E6" s="21">
        <f t="shared" si="0"/>
        <v>13764.62</v>
      </c>
      <c r="F6" s="21">
        <v>15133.12</v>
      </c>
      <c r="G6" s="21" t="str">
        <f t="shared" si="1"/>
        <v/>
      </c>
      <c r="H6" s="22">
        <f t="shared" si="2"/>
        <v>0.22079489388615148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384</v>
      </c>
      <c r="C7" s="20" t="s">
        <v>19</v>
      </c>
      <c r="D7" s="21">
        <v>11337.45</v>
      </c>
      <c r="E7" s="21">
        <f t="shared" si="0"/>
        <v>12559.08</v>
      </c>
      <c r="F7" s="21">
        <v>13780.71</v>
      </c>
      <c r="G7" s="21" t="str">
        <f t="shared" si="1"/>
        <v/>
      </c>
      <c r="H7" s="22">
        <f t="shared" si="2"/>
        <v>0.21550348623367666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384</v>
      </c>
      <c r="C8" s="20" t="s">
        <v>19</v>
      </c>
      <c r="D8" s="21">
        <v>8474.27</v>
      </c>
      <c r="E8" s="21">
        <f t="shared" si="0"/>
        <v>10592.400000000001</v>
      </c>
      <c r="F8" s="21">
        <v>12710.53</v>
      </c>
      <c r="G8" s="21" t="str">
        <f t="shared" si="1"/>
        <v/>
      </c>
      <c r="H8" s="22">
        <f t="shared" si="2"/>
        <v>0.49989674626841007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384</v>
      </c>
      <c r="C9" s="20" t="s">
        <v>19</v>
      </c>
      <c r="D9" s="21">
        <v>8617.7000000000007</v>
      </c>
      <c r="E9" s="21">
        <f t="shared" si="0"/>
        <v>9569.0650000000005</v>
      </c>
      <c r="F9" s="21">
        <v>10520.43</v>
      </c>
      <c r="G9" s="21" t="str">
        <f t="shared" si="1"/>
        <v/>
      </c>
      <c r="H9" s="22">
        <f t="shared" si="2"/>
        <v>0.22079325109948122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385</v>
      </c>
      <c r="C10" s="20" t="s">
        <v>19</v>
      </c>
      <c r="D10" s="21">
        <v>14279.86</v>
      </c>
      <c r="E10" s="21">
        <f t="shared" si="0"/>
        <v>15818.545</v>
      </c>
      <c r="F10" s="21">
        <v>17357.23</v>
      </c>
      <c r="G10" s="21" t="str">
        <f t="shared" si="1"/>
        <v/>
      </c>
      <c r="H10" s="22">
        <f t="shared" si="2"/>
        <v>0.21550421362674421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387</v>
      </c>
      <c r="C11" s="20" t="s">
        <v>19</v>
      </c>
      <c r="D11" s="21">
        <v>10762</v>
      </c>
      <c r="E11" s="21">
        <f t="shared" si="0"/>
        <v>12645.5</v>
      </c>
      <c r="F11" s="21">
        <v>14529</v>
      </c>
      <c r="G11" s="21" t="str">
        <f t="shared" si="1"/>
        <v/>
      </c>
      <c r="H11" s="22">
        <f t="shared" si="2"/>
        <v>0.35002787585950568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11501.39</v>
      </c>
      <c r="E14" s="32">
        <f ca="1">MEDIAN(INDIRECT("E4"):E12)</f>
        <v>12602.29</v>
      </c>
      <c r="F14" s="32">
        <f ca="1">MEDIAN(INDIRECT("F4"):F12)</f>
        <v>14099.29</v>
      </c>
      <c r="G14" s="33"/>
      <c r="H14" s="34">
        <f ca="1">MEDIAN(INDIRECT("H4"):H12)</f>
        <v>0.21814873236311272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11174.4575</v>
      </c>
      <c r="E15" s="33">
        <f ca="1">AVERAGE(INDIRECT("E4"):E12)</f>
        <v>12469.3675</v>
      </c>
      <c r="F15" s="33">
        <f ca="1">AVERAGE(INDIRECT("F4"):F12)</f>
        <v>13764.277499999998</v>
      </c>
      <c r="G15" s="33"/>
      <c r="H15" s="34">
        <f ca="1">AVERAGE(INDIRECT("H4"):H12)</f>
        <v>0.24223652718257116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0.21728440794208548</v>
      </c>
      <c r="E16" s="34">
        <f ca="1">IFERROR(INDIRECT(ADDRESS(ROW()-2,COLUMN()))/E3-1,"")</f>
        <v>0.20423220258002872</v>
      </c>
      <c r="F16" s="34">
        <f ca="1">IFERROR(INDIRECT(ADDRESS(ROW()-2,COLUMN()))/F3-1,"")</f>
        <v>0.22799000139353409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0.18268251767495025</v>
      </c>
      <c r="E17" s="34">
        <f ca="1">IF(E3&gt;=INDIRECT(ADDRESS(ROW()-2,COLUMN())),"At Market",INDIRECT(ADDRESS(ROW()-2,COLUMN()))/E3-1)</f>
        <v>0.19153057811753471</v>
      </c>
      <c r="F17" s="34">
        <f ca="1">IF(F3&gt;=INDIRECT(ADDRESS(ROW()-2,COLUMN())),"At Market",INDIRECT(ADDRESS(ROW()-2,COLUMN()))/F3-1)</f>
        <v>0.19881179452341113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9.17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Director Clinical Services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388</v>
      </c>
      <c r="C3" s="12" t="s">
        <v>19</v>
      </c>
      <c r="D3" s="13">
        <v>6448</v>
      </c>
      <c r="E3" s="13">
        <f t="shared" ref="E3:E11" si="0">IF(OR(B3 = "No Comparable Class", B3 = "Data Not Available", B3 = "Not Surveyed"),"",MEDIAN(D3,F3))</f>
        <v>7143.0650000000005</v>
      </c>
      <c r="F3" s="13">
        <v>7838.13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0.21559088089330025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389</v>
      </c>
      <c r="C4" s="20" t="s">
        <v>19</v>
      </c>
      <c r="D4" s="21">
        <v>8320</v>
      </c>
      <c r="E4" s="21">
        <f t="shared" si="0"/>
        <v>8320</v>
      </c>
      <c r="F4" s="21">
        <v>8320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Director Clinical Services</v>
      </c>
      <c r="AN4" s="5">
        <f ca="1">E13</f>
        <v>6</v>
      </c>
      <c r="AO4" s="53">
        <f>D3</f>
        <v>6448</v>
      </c>
      <c r="AP4" s="53">
        <f>E3</f>
        <v>7143.0650000000005</v>
      </c>
      <c r="AQ4" s="53">
        <f>F3</f>
        <v>7838.13</v>
      </c>
      <c r="AR4" s="53">
        <f ca="1">D14</f>
        <v>8190</v>
      </c>
      <c r="AS4" s="53">
        <f ca="1">E14</f>
        <v>9409.4</v>
      </c>
      <c r="AT4" s="53">
        <f ca="1">F14</f>
        <v>10566.67</v>
      </c>
      <c r="AU4" s="11">
        <f ca="1">D16</f>
        <v>0.27016129032258074</v>
      </c>
      <c r="AV4" s="11">
        <f ca="1">E16</f>
        <v>0.31727766721988382</v>
      </c>
      <c r="AW4" s="11">
        <f ca="1">F16</f>
        <v>0.34811109282443642</v>
      </c>
    </row>
    <row r="5" spans="1:49" ht="18.75" customHeight="1" x14ac:dyDescent="0.45">
      <c r="A5" s="20" t="s">
        <v>22</v>
      </c>
      <c r="B5" s="20" t="s">
        <v>390</v>
      </c>
      <c r="C5" s="20" t="s">
        <v>19</v>
      </c>
      <c r="D5" s="21">
        <v>8060</v>
      </c>
      <c r="E5" s="21">
        <f t="shared" si="0"/>
        <v>8928.4</v>
      </c>
      <c r="F5" s="21">
        <v>9796.7999999999993</v>
      </c>
      <c r="G5" s="21" t="str">
        <f t="shared" si="1"/>
        <v/>
      </c>
      <c r="H5" s="22">
        <f t="shared" si="2"/>
        <v>0.2154838709677418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391</v>
      </c>
      <c r="C7" s="20" t="s">
        <v>19</v>
      </c>
      <c r="D7" s="21">
        <v>9326.59</v>
      </c>
      <c r="E7" s="21">
        <f t="shared" si="0"/>
        <v>10331.565000000001</v>
      </c>
      <c r="F7" s="21">
        <v>11336.54</v>
      </c>
      <c r="G7" s="21" t="str">
        <f t="shared" si="1"/>
        <v/>
      </c>
      <c r="H7" s="22">
        <f t="shared" si="2"/>
        <v>0.21550748987572099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182</v>
      </c>
      <c r="C8" s="20" t="s">
        <v>19</v>
      </c>
      <c r="D8" s="21">
        <v>7912.67</v>
      </c>
      <c r="E8" s="21">
        <f t="shared" si="0"/>
        <v>9890.4</v>
      </c>
      <c r="F8" s="21">
        <v>11868.13</v>
      </c>
      <c r="G8" s="21" t="str">
        <f t="shared" si="1"/>
        <v/>
      </c>
      <c r="H8" s="22">
        <f t="shared" si="2"/>
        <v>0.49988941785768892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392</v>
      </c>
      <c r="C9" s="20" t="s">
        <v>19</v>
      </c>
      <c r="D9" s="21">
        <v>7645.49</v>
      </c>
      <c r="E9" s="21">
        <f t="shared" si="0"/>
        <v>8489.5299999999988</v>
      </c>
      <c r="F9" s="21">
        <v>9333.57</v>
      </c>
      <c r="G9" s="21" t="str">
        <f t="shared" si="1"/>
        <v/>
      </c>
      <c r="H9" s="22">
        <f t="shared" si="2"/>
        <v>0.22079421986033587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393</v>
      </c>
      <c r="C10" s="20" t="s">
        <v>19</v>
      </c>
      <c r="D10" s="21">
        <v>9681.6200000000008</v>
      </c>
      <c r="E10" s="21">
        <f t="shared" si="0"/>
        <v>10724.91</v>
      </c>
      <c r="F10" s="21">
        <v>11768.2</v>
      </c>
      <c r="G10" s="21" t="str">
        <f t="shared" si="1"/>
        <v/>
      </c>
      <c r="H10" s="22">
        <f t="shared" si="2"/>
        <v>0.21551971674161963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8190</v>
      </c>
      <c r="E14" s="32">
        <f ca="1">MEDIAN(INDIRECT("E4"):E12)</f>
        <v>9409.4</v>
      </c>
      <c r="F14" s="32">
        <f ca="1">MEDIAN(INDIRECT("F4"):F12)</f>
        <v>10566.67</v>
      </c>
      <c r="G14" s="33"/>
      <c r="H14" s="34">
        <f ca="1">MEDIAN(INDIRECT("H4"):H12)</f>
        <v>0.21551360330867031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8491.0616666666665</v>
      </c>
      <c r="E15" s="33">
        <f ca="1">AVERAGE(INDIRECT("E4"):E12)</f>
        <v>9447.4675000000007</v>
      </c>
      <c r="F15" s="33">
        <f ca="1">AVERAGE(INDIRECT("F4"):F12)</f>
        <v>10403.873333333335</v>
      </c>
      <c r="G15" s="33"/>
      <c r="H15" s="34">
        <f ca="1">AVERAGE(INDIRECT("H4"):H12)</f>
        <v>0.2278657858838512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0.27016129032258074</v>
      </c>
      <c r="E16" s="34">
        <f ca="1">IFERROR(INDIRECT(ADDRESS(ROW()-2,COLUMN()))/E3-1,"")</f>
        <v>0.31727766721988382</v>
      </c>
      <c r="F16" s="34">
        <f ca="1">IFERROR(INDIRECT(ADDRESS(ROW()-2,COLUMN()))/F3-1,"")</f>
        <v>0.34811109282443642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0.31685199545078579</v>
      </c>
      <c r="E17" s="34">
        <f ca="1">IF(E3&gt;=INDIRECT(ADDRESS(ROW()-2,COLUMN())),"At Market",INDIRECT(ADDRESS(ROW()-2,COLUMN()))/E3-1)</f>
        <v>0.3226069621374017</v>
      </c>
      <c r="F17" s="34">
        <f ca="1">IF(F3&gt;=INDIRECT(ADDRESS(ROW()-2,COLUMN())),"At Market",INDIRECT(ADDRESS(ROW()-2,COLUMN()))/F3-1)</f>
        <v>0.32734125784253831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5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Director Public Health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394</v>
      </c>
      <c r="C3" s="12" t="s">
        <v>19</v>
      </c>
      <c r="D3" s="13">
        <v>7560.8</v>
      </c>
      <c r="E3" s="13">
        <f t="shared" ref="E3:E11" si="0">IF(OR(B3 = "No Comparable Class", B3 = "Data Not Available", B3 = "Not Surveyed"),"",MEDIAN(D3,F3))</f>
        <v>8375.4650000000001</v>
      </c>
      <c r="F3" s="13">
        <v>9190.1299999999992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0.21549703735054471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Director Public Health</v>
      </c>
      <c r="AN4" s="5">
        <f ca="1">E13</f>
        <v>6</v>
      </c>
      <c r="AO4" s="53">
        <f>D3</f>
        <v>7560.8</v>
      </c>
      <c r="AP4" s="53">
        <f>E3</f>
        <v>8375.4650000000001</v>
      </c>
      <c r="AQ4" s="53">
        <f>F3</f>
        <v>9190.1299999999992</v>
      </c>
      <c r="AR4" s="53">
        <f ca="1">D14</f>
        <v>8768.4850000000006</v>
      </c>
      <c r="AS4" s="53">
        <f ca="1">E14</f>
        <v>10025.344999999999</v>
      </c>
      <c r="AT4" s="53">
        <f ca="1">F14</f>
        <v>11604.4</v>
      </c>
      <c r="AU4" s="11">
        <f ca="1">D16</f>
        <v>0.15972979049836011</v>
      </c>
      <c r="AV4" s="11">
        <f ca="1">E16</f>
        <v>0.19698965967859694</v>
      </c>
      <c r="AW4" s="11">
        <f ca="1">F16</f>
        <v>0.26270248625427506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395</v>
      </c>
      <c r="C6" s="20" t="s">
        <v>19</v>
      </c>
      <c r="D6" s="21">
        <v>11198.94</v>
      </c>
      <c r="E6" s="21">
        <f t="shared" si="0"/>
        <v>12435.275000000001</v>
      </c>
      <c r="F6" s="21">
        <v>13671.61</v>
      </c>
      <c r="G6" s="21" t="str">
        <f t="shared" si="1"/>
        <v/>
      </c>
      <c r="H6" s="22">
        <f t="shared" si="2"/>
        <v>0.22079500381286077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396</v>
      </c>
      <c r="C7" s="20" t="s">
        <v>19</v>
      </c>
      <c r="D7" s="21">
        <v>8256.9699999999993</v>
      </c>
      <c r="E7" s="21">
        <f t="shared" si="0"/>
        <v>9146.6899999999987</v>
      </c>
      <c r="F7" s="21">
        <v>10036.41</v>
      </c>
      <c r="G7" s="21" t="str">
        <f t="shared" si="1"/>
        <v/>
      </c>
      <c r="H7" s="22">
        <f t="shared" si="2"/>
        <v>0.21550762567866921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397</v>
      </c>
      <c r="C8" s="20" t="s">
        <v>19</v>
      </c>
      <c r="D8" s="21">
        <v>7120.53</v>
      </c>
      <c r="E8" s="21">
        <f t="shared" si="0"/>
        <v>8900.6649999999991</v>
      </c>
      <c r="F8" s="21">
        <v>10680.8</v>
      </c>
      <c r="G8" s="21" t="str">
        <f t="shared" si="1"/>
        <v/>
      </c>
      <c r="H8" s="22">
        <f t="shared" si="2"/>
        <v>0.50000070219492088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392</v>
      </c>
      <c r="C9" s="20" t="s">
        <v>19</v>
      </c>
      <c r="D9" s="21">
        <v>7645.49</v>
      </c>
      <c r="E9" s="21">
        <f t="shared" si="0"/>
        <v>8489.5299999999988</v>
      </c>
      <c r="F9" s="21">
        <v>9333.57</v>
      </c>
      <c r="G9" s="21" t="str">
        <f t="shared" si="1"/>
        <v/>
      </c>
      <c r="H9" s="22">
        <f t="shared" si="2"/>
        <v>0.22079421986033587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398</v>
      </c>
      <c r="C10" s="20" t="s">
        <v>19</v>
      </c>
      <c r="D10" s="21">
        <v>10544.3</v>
      </c>
      <c r="E10" s="21">
        <f t="shared" si="0"/>
        <v>11680.49</v>
      </c>
      <c r="F10" s="21">
        <v>12816.68</v>
      </c>
      <c r="G10" s="21" t="str">
        <f t="shared" si="1"/>
        <v/>
      </c>
      <c r="H10" s="22">
        <f t="shared" si="2"/>
        <v>0.21550790474474368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185</v>
      </c>
      <c r="C11" s="20" t="s">
        <v>19</v>
      </c>
      <c r="D11" s="21">
        <v>9280</v>
      </c>
      <c r="E11" s="21">
        <f t="shared" si="0"/>
        <v>10904</v>
      </c>
      <c r="F11" s="21">
        <v>12528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8768.4850000000006</v>
      </c>
      <c r="E14" s="32">
        <f ca="1">MEDIAN(INDIRECT("E4"):E12)</f>
        <v>10025.344999999999</v>
      </c>
      <c r="F14" s="32">
        <f ca="1">MEDIAN(INDIRECT("F4"):F12)</f>
        <v>11604.4</v>
      </c>
      <c r="G14" s="33"/>
      <c r="H14" s="34">
        <f ca="1">MEDIAN(INDIRECT("H4"):H12)</f>
        <v>0.22079461183659832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9007.7049999999999</v>
      </c>
      <c r="E15" s="33">
        <f ca="1">AVERAGE(INDIRECT("E4"):E12)</f>
        <v>10259.441666666666</v>
      </c>
      <c r="F15" s="33">
        <f ca="1">AVERAGE(INDIRECT("F4"):F12)</f>
        <v>11511.178333333335</v>
      </c>
      <c r="G15" s="33"/>
      <c r="H15" s="34">
        <f ca="1">AVERAGE(INDIRECT("H4"):H12)</f>
        <v>0.28710090938192173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0.15972979049836011</v>
      </c>
      <c r="E16" s="34">
        <f ca="1">IFERROR(INDIRECT(ADDRESS(ROW()-2,COLUMN()))/E3-1,"")</f>
        <v>0.19698965967859694</v>
      </c>
      <c r="F16" s="34">
        <f ca="1">IFERROR(INDIRECT(ADDRESS(ROW()-2,COLUMN()))/F3-1,"")</f>
        <v>0.26270248625427506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0.19136929954502158</v>
      </c>
      <c r="E17" s="34">
        <f ca="1">IF(E3&gt;=INDIRECT(ADDRESS(ROW()-2,COLUMN())),"At Market",INDIRECT(ADDRESS(ROW()-2,COLUMN()))/E3-1)</f>
        <v>0.22493994860782851</v>
      </c>
      <c r="F17" s="34">
        <f ca="1">IF(F3&gt;=INDIRECT(ADDRESS(ROW()-2,COLUMN())),"At Market",INDIRECT(ADDRESS(ROW()-2,COLUMN()))/F3-1)</f>
        <v>0.25255881400299418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3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Director Public Works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399</v>
      </c>
      <c r="C3" s="12" t="s">
        <v>19</v>
      </c>
      <c r="D3" s="13">
        <v>8718.67</v>
      </c>
      <c r="E3" s="13">
        <f t="shared" ref="E3:E11" si="0">IF(OR(B3 = "No Comparable Class", B3 = "Data Not Available", B3 = "Not Surveyed"),"",MEDIAN(D3,F3))</f>
        <v>9658.1350000000002</v>
      </c>
      <c r="F3" s="13">
        <v>10597.6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0.2155064935362847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Director Public Works</v>
      </c>
      <c r="AN4" s="5">
        <f ca="1">E13</f>
        <v>6</v>
      </c>
      <c r="AO4" s="53">
        <f>D3</f>
        <v>8718.67</v>
      </c>
      <c r="AP4" s="53">
        <f>E3</f>
        <v>9658.1350000000002</v>
      </c>
      <c r="AQ4" s="53">
        <f>F3</f>
        <v>10597.6</v>
      </c>
      <c r="AR4" s="53">
        <f ca="1">D14</f>
        <v>9237.6350000000002</v>
      </c>
      <c r="AS4" s="53">
        <f ca="1">E14</f>
        <v>11171.7675</v>
      </c>
      <c r="AT4" s="53">
        <f ca="1">F14</f>
        <v>12596.3</v>
      </c>
      <c r="AU4" s="11">
        <f ca="1">D16</f>
        <v>5.9523413548167259E-2</v>
      </c>
      <c r="AV4" s="11">
        <f ca="1">E16</f>
        <v>0.15672099219983981</v>
      </c>
      <c r="AW4" s="11">
        <f ca="1">F16</f>
        <v>0.18859930550313275</v>
      </c>
    </row>
    <row r="5" spans="1:49" ht="18.75" customHeight="1" x14ac:dyDescent="0.45">
      <c r="A5" s="20" t="s">
        <v>22</v>
      </c>
      <c r="B5" s="20" t="s">
        <v>400</v>
      </c>
      <c r="C5" s="20" t="s">
        <v>19</v>
      </c>
      <c r="D5" s="21">
        <v>10108.799999999999</v>
      </c>
      <c r="E5" s="21">
        <f t="shared" si="0"/>
        <v>11198.2</v>
      </c>
      <c r="F5" s="21">
        <v>12287.6</v>
      </c>
      <c r="G5" s="21" t="str">
        <f t="shared" si="1"/>
        <v/>
      </c>
      <c r="H5" s="22">
        <f t="shared" si="2"/>
        <v>0.21553497942386834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401</v>
      </c>
      <c r="C7" s="20" t="s">
        <v>19</v>
      </c>
      <c r="D7" s="21">
        <v>12496.19</v>
      </c>
      <c r="E7" s="21">
        <f t="shared" si="0"/>
        <v>13842.695</v>
      </c>
      <c r="F7" s="21">
        <v>15189.2</v>
      </c>
      <c r="G7" s="21" t="str">
        <f t="shared" si="1"/>
        <v/>
      </c>
      <c r="H7" s="22">
        <f t="shared" si="2"/>
        <v>0.21550648637704772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399</v>
      </c>
      <c r="C8" s="20" t="s">
        <v>19</v>
      </c>
      <c r="D8" s="21">
        <v>8916.27</v>
      </c>
      <c r="E8" s="21">
        <f t="shared" si="0"/>
        <v>11145.334999999999</v>
      </c>
      <c r="F8" s="21">
        <v>13374.4</v>
      </c>
      <c r="G8" s="21" t="str">
        <f t="shared" si="1"/>
        <v/>
      </c>
      <c r="H8" s="22">
        <f t="shared" si="2"/>
        <v>0.49999943922738987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392</v>
      </c>
      <c r="C9" s="20" t="s">
        <v>19</v>
      </c>
      <c r="D9" s="21">
        <v>7645.49</v>
      </c>
      <c r="E9" s="21">
        <f t="shared" si="0"/>
        <v>8489.5299999999988</v>
      </c>
      <c r="F9" s="21">
        <v>9333.57</v>
      </c>
      <c r="G9" s="21" t="str">
        <f t="shared" si="1"/>
        <v/>
      </c>
      <c r="H9" s="22">
        <f t="shared" si="2"/>
        <v>0.22079421986033587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402</v>
      </c>
      <c r="C10" s="20" t="s">
        <v>19</v>
      </c>
      <c r="D10" s="21">
        <v>7830.66</v>
      </c>
      <c r="E10" s="21">
        <f t="shared" si="0"/>
        <v>8674.4399999999987</v>
      </c>
      <c r="F10" s="21">
        <v>9518.2199999999993</v>
      </c>
      <c r="G10" s="21" t="str">
        <f t="shared" si="1"/>
        <v/>
      </c>
      <c r="H10" s="22">
        <f t="shared" si="2"/>
        <v>0.21550673889557204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403</v>
      </c>
      <c r="C11" s="20" t="s">
        <v>19</v>
      </c>
      <c r="D11" s="21">
        <v>9559</v>
      </c>
      <c r="E11" s="21">
        <f t="shared" si="0"/>
        <v>11232</v>
      </c>
      <c r="F11" s="21">
        <v>12905</v>
      </c>
      <c r="G11" s="21" t="str">
        <f t="shared" si="1"/>
        <v/>
      </c>
      <c r="H11" s="22">
        <f t="shared" si="2"/>
        <v>0.35003661470865155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9237.6350000000002</v>
      </c>
      <c r="E14" s="32">
        <f ca="1">MEDIAN(INDIRECT("E4"):E12)</f>
        <v>11171.7675</v>
      </c>
      <c r="F14" s="32">
        <f ca="1">MEDIAN(INDIRECT("F4"):F12)</f>
        <v>12596.3</v>
      </c>
      <c r="G14" s="33"/>
      <c r="H14" s="34">
        <f ca="1">MEDIAN(INDIRECT("H4"):H12)</f>
        <v>0.21816459964210211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9426.0683333333345</v>
      </c>
      <c r="E15" s="33">
        <f ca="1">AVERAGE(INDIRECT("E4"):E12)</f>
        <v>10763.699999999999</v>
      </c>
      <c r="F15" s="33">
        <f ca="1">AVERAGE(INDIRECT("F4"):F12)</f>
        <v>12101.331666666667</v>
      </c>
      <c r="G15" s="33"/>
      <c r="H15" s="34">
        <f ca="1">AVERAGE(INDIRECT("H4"):H12)</f>
        <v>0.28622974641547755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5.9523413548167259E-2</v>
      </c>
      <c r="E16" s="34">
        <f ca="1">IFERROR(INDIRECT(ADDRESS(ROW()-2,COLUMN()))/E3-1,"")</f>
        <v>0.15672099219983981</v>
      </c>
      <c r="F16" s="34">
        <f ca="1">IFERROR(INDIRECT(ADDRESS(ROW()-2,COLUMN()))/F3-1,"")</f>
        <v>0.18859930550313275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8.1136037186100074E-2</v>
      </c>
      <c r="E17" s="34">
        <f ca="1">IF(E3&gt;=INDIRECT(ADDRESS(ROW()-2,COLUMN())),"At Market",INDIRECT(ADDRESS(ROW()-2,COLUMN()))/E3-1)</f>
        <v>0.11446982258997185</v>
      </c>
      <c r="F17" s="34">
        <f ca="1">IF(F3&gt;=INDIRECT(ADDRESS(ROW()-2,COLUMN())),"At Market",INDIRECT(ADDRESS(ROW()-2,COLUMN()))/F3-1)</f>
        <v>0.14189360484134772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9" workbookViewId="0"/>
  </sheetViews>
  <sheetFormatPr defaultColWidth="9.1796875" defaultRowHeight="13" x14ac:dyDescent="0.3"/>
  <cols>
    <col min="1" max="1" width="51" style="5" bestFit="1" customWidth="1"/>
    <col min="2" max="2" width="71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Administrative Services Manager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80</v>
      </c>
      <c r="C3" s="12" t="s">
        <v>19</v>
      </c>
      <c r="D3" s="13">
        <v>4775.33</v>
      </c>
      <c r="E3" s="13">
        <f t="shared" ref="E3:E11" si="0">IF(OR(B3 = "No Comparable Class", B3 = "Data Not Available", B3 = "Not Surveyed"),"",MEDIAN(D3,F3))</f>
        <v>5287.53</v>
      </c>
      <c r="F3" s="13">
        <v>5799.73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0.21451920600251695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81</v>
      </c>
      <c r="C4" s="20" t="s">
        <v>19</v>
      </c>
      <c r="D4" s="21">
        <v>4019.6</v>
      </c>
      <c r="E4" s="21">
        <f t="shared" si="0"/>
        <v>4452.9350000000004</v>
      </c>
      <c r="F4" s="21">
        <v>4886.2700000000004</v>
      </c>
      <c r="G4" s="21" t="str">
        <f t="shared" si="1"/>
        <v/>
      </c>
      <c r="H4" s="22">
        <f t="shared" si="2"/>
        <v>0.21561100607025585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Administrative Services Manager II</v>
      </c>
      <c r="AN4" s="5">
        <f ca="1">E13</f>
        <v>7</v>
      </c>
      <c r="AO4" s="53">
        <f>D3</f>
        <v>4775.33</v>
      </c>
      <c r="AP4" s="53">
        <f>E3</f>
        <v>5287.53</v>
      </c>
      <c r="AQ4" s="53">
        <f>F3</f>
        <v>5799.73</v>
      </c>
      <c r="AR4" s="53">
        <f ca="1">D14</f>
        <v>5266.22</v>
      </c>
      <c r="AS4" s="53">
        <f ca="1">E14</f>
        <v>6201.8649999999998</v>
      </c>
      <c r="AT4" s="53">
        <f ca="1">F14</f>
        <v>6846.75</v>
      </c>
      <c r="AU4" s="11">
        <f ca="1">D16</f>
        <v>0.10279708418056988</v>
      </c>
      <c r="AV4" s="11">
        <f ca="1">E16</f>
        <v>0.17292289594574406</v>
      </c>
      <c r="AW4" s="11">
        <f ca="1">F16</f>
        <v>0.18052909359573643</v>
      </c>
    </row>
    <row r="5" spans="1:49" ht="18.75" customHeight="1" x14ac:dyDescent="0.45">
      <c r="A5" s="20" t="s">
        <v>22</v>
      </c>
      <c r="B5" s="20" t="s">
        <v>70</v>
      </c>
      <c r="C5" s="20" t="s">
        <v>19</v>
      </c>
      <c r="D5" s="21">
        <v>4478.93</v>
      </c>
      <c r="E5" s="21">
        <f t="shared" si="0"/>
        <v>4961.665</v>
      </c>
      <c r="F5" s="21">
        <v>5444.4</v>
      </c>
      <c r="G5" s="21" t="str">
        <f t="shared" si="1"/>
        <v/>
      </c>
      <c r="H5" s="22">
        <f t="shared" si="2"/>
        <v>0.21555818019035788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82</v>
      </c>
      <c r="C6" s="20" t="s">
        <v>19</v>
      </c>
      <c r="D6" s="21">
        <v>5608.44</v>
      </c>
      <c r="E6" s="21">
        <f t="shared" si="0"/>
        <v>6227.5949999999993</v>
      </c>
      <c r="F6" s="21">
        <v>6846.75</v>
      </c>
      <c r="G6" s="21" t="str">
        <f t="shared" si="1"/>
        <v/>
      </c>
      <c r="H6" s="22">
        <f t="shared" si="2"/>
        <v>0.2207940175877785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64</v>
      </c>
      <c r="C7" s="20" t="s">
        <v>19</v>
      </c>
      <c r="D7" s="21">
        <v>5951.67</v>
      </c>
      <c r="E7" s="21">
        <f t="shared" si="0"/>
        <v>6592.98</v>
      </c>
      <c r="F7" s="21">
        <v>7234.29</v>
      </c>
      <c r="G7" s="21" t="str">
        <f t="shared" si="1"/>
        <v/>
      </c>
      <c r="H7" s="22">
        <f t="shared" si="2"/>
        <v>0.21550590002469883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83</v>
      </c>
      <c r="C8" s="20" t="s">
        <v>19</v>
      </c>
      <c r="D8" s="21">
        <v>4960.8</v>
      </c>
      <c r="E8" s="21">
        <f t="shared" si="0"/>
        <v>6201.8649999999998</v>
      </c>
      <c r="F8" s="21">
        <v>7442.93</v>
      </c>
      <c r="G8" s="21" t="str">
        <f t="shared" si="1"/>
        <v/>
      </c>
      <c r="H8" s="22">
        <f t="shared" si="2"/>
        <v>0.50034873407514913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84</v>
      </c>
      <c r="C10" s="20" t="s">
        <v>19</v>
      </c>
      <c r="D10" s="21">
        <v>5266.22</v>
      </c>
      <c r="E10" s="21">
        <f t="shared" si="0"/>
        <v>5834.8</v>
      </c>
      <c r="F10" s="21">
        <v>6403.38</v>
      </c>
      <c r="G10" s="21" t="str">
        <f t="shared" si="1"/>
        <v/>
      </c>
      <c r="H10" s="22">
        <f t="shared" si="2"/>
        <v>0.21593476915130783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85</v>
      </c>
      <c r="C11" s="20" t="s">
        <v>19</v>
      </c>
      <c r="D11" s="21">
        <v>6705</v>
      </c>
      <c r="E11" s="21">
        <f t="shared" si="0"/>
        <v>7878.5</v>
      </c>
      <c r="F11" s="21">
        <v>9052</v>
      </c>
      <c r="G11" s="21" t="str">
        <f t="shared" si="1"/>
        <v/>
      </c>
      <c r="H11" s="22">
        <f t="shared" si="2"/>
        <v>0.35003728560775538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5266.22</v>
      </c>
      <c r="E14" s="32">
        <f ca="1">MEDIAN(INDIRECT("E4"):E12)</f>
        <v>6201.8649999999998</v>
      </c>
      <c r="F14" s="32">
        <f ca="1">MEDIAN(INDIRECT("F4"):F12)</f>
        <v>6846.75</v>
      </c>
      <c r="G14" s="33"/>
      <c r="H14" s="34">
        <f ca="1">MEDIAN(INDIRECT("H4"):H12)</f>
        <v>0.21593476915130783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5284.38</v>
      </c>
      <c r="E15" s="33">
        <f ca="1">AVERAGE(INDIRECT("E4"):E12)</f>
        <v>6021.477142857143</v>
      </c>
      <c r="F15" s="33">
        <f ca="1">AVERAGE(INDIRECT("F4"):F12)</f>
        <v>6758.574285714285</v>
      </c>
      <c r="G15" s="33"/>
      <c r="H15" s="34">
        <f ca="1">AVERAGE(INDIRECT("H4"):H12)</f>
        <v>0.27625569895818619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0.10279708418056988</v>
      </c>
      <c r="E16" s="34">
        <f ca="1">IFERROR(INDIRECT(ADDRESS(ROW()-2,COLUMN()))/E3-1,"")</f>
        <v>0.17292289594574406</v>
      </c>
      <c r="F16" s="34">
        <f ca="1">IFERROR(INDIRECT(ADDRESS(ROW()-2,COLUMN()))/F3-1,"")</f>
        <v>0.18052909359573643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0.10659996272508909</v>
      </c>
      <c r="E17" s="34">
        <f ca="1">IF(E3&gt;=INDIRECT(ADDRESS(ROW()-2,COLUMN())),"At Market",INDIRECT(ADDRESS(ROW()-2,COLUMN()))/E3-1)</f>
        <v>0.13880718272182735</v>
      </c>
      <c r="F17" s="34">
        <f ca="1">IF(F3&gt;=INDIRECT(ADDRESS(ROW()-2,COLUMN())),"At Market",INDIRECT(ADDRESS(ROW()-2,COLUMN()))/F3-1)</f>
        <v>0.16532567649085128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4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Director Social Services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404</v>
      </c>
      <c r="C3" s="12" t="s">
        <v>19</v>
      </c>
      <c r="D3" s="13">
        <v>6448</v>
      </c>
      <c r="E3" s="13">
        <f t="shared" ref="E3:E11" si="0">IF(OR(B3 = "No Comparable Class", B3 = "Data Not Available", B3 = "Not Surveyed"),"",MEDIAN(D3,F3))</f>
        <v>7143.0650000000005</v>
      </c>
      <c r="F3" s="13">
        <v>7838.13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0.21559088089330025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405</v>
      </c>
      <c r="C4" s="20" t="s">
        <v>19</v>
      </c>
      <c r="D4" s="21">
        <v>8427.4699999999993</v>
      </c>
      <c r="E4" s="21">
        <f t="shared" si="0"/>
        <v>8427.4699999999993</v>
      </c>
      <c r="F4" s="21">
        <v>8427.4699999999993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Director Social Services</v>
      </c>
      <c r="AN4" s="5">
        <f ca="1">E13</f>
        <v>8</v>
      </c>
      <c r="AO4" s="53">
        <f>D3</f>
        <v>6448</v>
      </c>
      <c r="AP4" s="53">
        <f>E3</f>
        <v>7143.0650000000005</v>
      </c>
      <c r="AQ4" s="53">
        <f>F3</f>
        <v>7838.13</v>
      </c>
      <c r="AR4" s="53">
        <f ca="1">D14</f>
        <v>8853.7350000000006</v>
      </c>
      <c r="AS4" s="53">
        <f ca="1">E14</f>
        <v>10391.7675</v>
      </c>
      <c r="AT4" s="53">
        <f ca="1">F14</f>
        <v>11910.599999999999</v>
      </c>
      <c r="AU4" s="11">
        <f ca="1">D16</f>
        <v>0.37309785980148891</v>
      </c>
      <c r="AV4" s="11">
        <f ca="1">E16</f>
        <v>0.4548051151711483</v>
      </c>
      <c r="AW4" s="11">
        <f ca="1">F16</f>
        <v>0.51957163251949101</v>
      </c>
    </row>
    <row r="5" spans="1:49" ht="18.75" customHeight="1" x14ac:dyDescent="0.45">
      <c r="A5" s="20" t="s">
        <v>22</v>
      </c>
      <c r="B5" s="20" t="s">
        <v>406</v>
      </c>
      <c r="C5" s="20" t="s">
        <v>19</v>
      </c>
      <c r="D5" s="21">
        <v>9833.2000000000007</v>
      </c>
      <c r="E5" s="21">
        <f t="shared" si="0"/>
        <v>10893.135</v>
      </c>
      <c r="F5" s="21">
        <v>11953.07</v>
      </c>
      <c r="G5" s="21" t="str">
        <f t="shared" si="1"/>
        <v/>
      </c>
      <c r="H5" s="22">
        <f t="shared" si="2"/>
        <v>0.21558292315827998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407</v>
      </c>
      <c r="C6" s="20" t="s">
        <v>19</v>
      </c>
      <c r="D6" s="21">
        <v>11539.14</v>
      </c>
      <c r="E6" s="21">
        <f t="shared" si="0"/>
        <v>12813.025</v>
      </c>
      <c r="F6" s="21">
        <v>14086.91</v>
      </c>
      <c r="G6" s="21" t="str">
        <f t="shared" si="1"/>
        <v/>
      </c>
      <c r="H6" s="22">
        <f t="shared" si="2"/>
        <v>0.22079375066079443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408</v>
      </c>
      <c r="C7" s="20" t="s">
        <v>19</v>
      </c>
      <c r="D7" s="21">
        <v>7823.4</v>
      </c>
      <c r="E7" s="21">
        <f t="shared" si="0"/>
        <v>8666.3850000000002</v>
      </c>
      <c r="F7" s="21">
        <v>9509.3700000000008</v>
      </c>
      <c r="G7" s="21" t="str">
        <f t="shared" si="1"/>
        <v/>
      </c>
      <c r="H7" s="22">
        <f t="shared" si="2"/>
        <v>0.21550348953140586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182</v>
      </c>
      <c r="C8" s="20" t="s">
        <v>19</v>
      </c>
      <c r="D8" s="21">
        <v>7912.67</v>
      </c>
      <c r="E8" s="21">
        <f t="shared" si="0"/>
        <v>9890.4</v>
      </c>
      <c r="F8" s="21">
        <v>11868.13</v>
      </c>
      <c r="G8" s="21" t="str">
        <f t="shared" si="1"/>
        <v/>
      </c>
      <c r="H8" s="22">
        <f t="shared" si="2"/>
        <v>0.49988941785768892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392</v>
      </c>
      <c r="C9" s="20" t="s">
        <v>19</v>
      </c>
      <c r="D9" s="21">
        <v>7645.49</v>
      </c>
      <c r="E9" s="21">
        <f t="shared" si="0"/>
        <v>8489.5299999999988</v>
      </c>
      <c r="F9" s="21">
        <v>9333.57</v>
      </c>
      <c r="G9" s="21" t="str">
        <f t="shared" si="1"/>
        <v/>
      </c>
      <c r="H9" s="22">
        <f t="shared" si="2"/>
        <v>0.22079421986033587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398</v>
      </c>
      <c r="C10" s="20" t="s">
        <v>19</v>
      </c>
      <c r="D10" s="21">
        <v>10544.3</v>
      </c>
      <c r="E10" s="21">
        <f t="shared" si="0"/>
        <v>11680.49</v>
      </c>
      <c r="F10" s="21">
        <v>12816.68</v>
      </c>
      <c r="G10" s="21" t="str">
        <f t="shared" si="1"/>
        <v/>
      </c>
      <c r="H10" s="22">
        <f t="shared" si="2"/>
        <v>0.21550790474474368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185</v>
      </c>
      <c r="C11" s="20" t="s">
        <v>19</v>
      </c>
      <c r="D11" s="21">
        <v>9280</v>
      </c>
      <c r="E11" s="21">
        <f t="shared" si="0"/>
        <v>10904</v>
      </c>
      <c r="F11" s="21">
        <v>12528</v>
      </c>
      <c r="G11" s="21" t="str">
        <f t="shared" si="1"/>
        <v/>
      </c>
      <c r="H11" s="22">
        <f t="shared" si="2"/>
        <v>0.35000000000000009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8853.7350000000006</v>
      </c>
      <c r="E14" s="32">
        <f ca="1">MEDIAN(INDIRECT("E4"):E12)</f>
        <v>10391.7675</v>
      </c>
      <c r="F14" s="32">
        <f ca="1">MEDIAN(INDIRECT("F4"):F12)</f>
        <v>11910.599999999999</v>
      </c>
      <c r="G14" s="33"/>
      <c r="H14" s="34">
        <f ca="1">MEDIAN(INDIRECT("H4"):H12)</f>
        <v>0.21818833690953721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9125.7087499999998</v>
      </c>
      <c r="E15" s="33">
        <f ca="1">AVERAGE(INDIRECT("E4"):E12)</f>
        <v>10220.554375</v>
      </c>
      <c r="F15" s="33">
        <f ca="1">AVERAGE(INDIRECT("F4"):F12)</f>
        <v>11315.4</v>
      </c>
      <c r="G15" s="33"/>
      <c r="H15" s="34">
        <f ca="1">AVERAGE(INDIRECT("H4"):H12)</f>
        <v>0.2422589632266561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0.37309785980148891</v>
      </c>
      <c r="E16" s="34">
        <f ca="1">IFERROR(INDIRECT(ADDRESS(ROW()-2,COLUMN()))/E3-1,"")</f>
        <v>0.4548051151711483</v>
      </c>
      <c r="F16" s="34">
        <f ca="1">IFERROR(INDIRECT(ADDRESS(ROW()-2,COLUMN()))/F3-1,"")</f>
        <v>0.51957163251949101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0.41527741160049625</v>
      </c>
      <c r="E17" s="34">
        <f ca="1">IF(E3&gt;=INDIRECT(ADDRESS(ROW()-2,COLUMN())),"At Market",INDIRECT(ADDRESS(ROW()-2,COLUMN()))/E3-1)</f>
        <v>0.43083597517312233</v>
      </c>
      <c r="F17" s="34">
        <f ca="1">IF(F3&gt;=INDIRECT(ADDRESS(ROW()-2,COLUMN())),"At Market",INDIRECT(ADDRESS(ROW()-2,COLUMN()))/F3-1)</f>
        <v>0.44363515277240873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9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District Attorney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409</v>
      </c>
      <c r="C3" s="12" t="s">
        <v>19</v>
      </c>
      <c r="D3" s="13">
        <v>7061.6</v>
      </c>
      <c r="E3" s="13">
        <f t="shared" ref="E3:E11" si="0">IF(OR(B3 = "No Comparable Class", B3 = "Data Not Available", B3 = "Not Surveyed"),"",MEDIAN(D3,F3))</f>
        <v>7822.5349999999999</v>
      </c>
      <c r="F3" s="13">
        <v>8583.4699999999993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0.21551348136399673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409</v>
      </c>
      <c r="C4" s="20" t="s">
        <v>19</v>
      </c>
      <c r="D4" s="21">
        <v>7252.27</v>
      </c>
      <c r="E4" s="21">
        <f t="shared" si="0"/>
        <v>8034</v>
      </c>
      <c r="F4" s="21">
        <v>8815.73</v>
      </c>
      <c r="G4" s="21" t="str">
        <f t="shared" si="1"/>
        <v/>
      </c>
      <c r="H4" s="22">
        <f t="shared" si="2"/>
        <v>0.21558215565609107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District Attorney II</v>
      </c>
      <c r="AN4" s="5">
        <f ca="1">E13</f>
        <v>8</v>
      </c>
      <c r="AO4" s="53">
        <f>D3</f>
        <v>7061.6</v>
      </c>
      <c r="AP4" s="53">
        <f>E3</f>
        <v>7822.5349999999999</v>
      </c>
      <c r="AQ4" s="53">
        <f>F3</f>
        <v>8583.4699999999993</v>
      </c>
      <c r="AR4" s="53">
        <f ca="1">D14</f>
        <v>7265.2000000000007</v>
      </c>
      <c r="AS4" s="53">
        <f ca="1">E14</f>
        <v>8369.9699999999993</v>
      </c>
      <c r="AT4" s="53">
        <f ca="1">F14</f>
        <v>9394.9049999999988</v>
      </c>
      <c r="AU4" s="11">
        <f ca="1">D16</f>
        <v>2.8831992749518642E-2</v>
      </c>
      <c r="AV4" s="11">
        <f ca="1">E16</f>
        <v>6.9981789790649618E-2</v>
      </c>
      <c r="AW4" s="11">
        <f ca="1">F16</f>
        <v>9.4534611293567661E-2</v>
      </c>
    </row>
    <row r="5" spans="1:49" ht="18.75" customHeight="1" x14ac:dyDescent="0.45">
      <c r="A5" s="20" t="s">
        <v>22</v>
      </c>
      <c r="B5" s="20" t="s">
        <v>409</v>
      </c>
      <c r="C5" s="20" t="s">
        <v>19</v>
      </c>
      <c r="D5" s="21">
        <v>7978.53</v>
      </c>
      <c r="E5" s="21">
        <f t="shared" si="0"/>
        <v>8838.2649999999994</v>
      </c>
      <c r="F5" s="21">
        <v>9698</v>
      </c>
      <c r="G5" s="21" t="str">
        <f t="shared" si="1"/>
        <v/>
      </c>
      <c r="H5" s="22">
        <f t="shared" si="2"/>
        <v>0.2155121306807144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410</v>
      </c>
      <c r="C6" s="20" t="s">
        <v>19</v>
      </c>
      <c r="D6" s="21">
        <v>8954.3700000000008</v>
      </c>
      <c r="E6" s="21">
        <f t="shared" si="0"/>
        <v>9942.9050000000007</v>
      </c>
      <c r="F6" s="21">
        <v>10931.44</v>
      </c>
      <c r="G6" s="21" t="str">
        <f t="shared" si="1"/>
        <v/>
      </c>
      <c r="H6" s="22">
        <f t="shared" si="2"/>
        <v>0.22079386936211032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409</v>
      </c>
      <c r="C7" s="20" t="s">
        <v>19</v>
      </c>
      <c r="D7" s="21">
        <v>7748.07</v>
      </c>
      <c r="E7" s="21">
        <f t="shared" si="0"/>
        <v>8582.9399999999987</v>
      </c>
      <c r="F7" s="21">
        <v>9417.81</v>
      </c>
      <c r="G7" s="21" t="str">
        <f t="shared" si="1"/>
        <v/>
      </c>
      <c r="H7" s="22">
        <f t="shared" si="2"/>
        <v>0.21550399002590326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411</v>
      </c>
      <c r="C8" s="20" t="s">
        <v>19</v>
      </c>
      <c r="D8" s="21">
        <v>6947.2</v>
      </c>
      <c r="E8" s="21">
        <f t="shared" si="0"/>
        <v>8684</v>
      </c>
      <c r="F8" s="21">
        <v>10420.799999999999</v>
      </c>
      <c r="G8" s="21" t="str">
        <f t="shared" si="1"/>
        <v/>
      </c>
      <c r="H8" s="22">
        <f t="shared" si="2"/>
        <v>0.5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409</v>
      </c>
      <c r="C9" s="20" t="s">
        <v>19</v>
      </c>
      <c r="D9" s="21">
        <v>6919.66</v>
      </c>
      <c r="E9" s="21">
        <f t="shared" si="0"/>
        <v>7683.5649999999996</v>
      </c>
      <c r="F9" s="21">
        <v>8447.4699999999993</v>
      </c>
      <c r="G9" s="21" t="str">
        <f t="shared" si="1"/>
        <v/>
      </c>
      <c r="H9" s="22">
        <f t="shared" si="2"/>
        <v>0.22079264010081423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409</v>
      </c>
      <c r="C10" s="20" t="s">
        <v>19</v>
      </c>
      <c r="D10" s="21">
        <v>7278.13</v>
      </c>
      <c r="E10" s="21">
        <f t="shared" si="0"/>
        <v>8062.8700000000008</v>
      </c>
      <c r="F10" s="21">
        <v>8847.61</v>
      </c>
      <c r="G10" s="21" t="str">
        <f t="shared" si="1"/>
        <v/>
      </c>
      <c r="H10" s="22">
        <f t="shared" si="2"/>
        <v>0.21564330398055542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409</v>
      </c>
      <c r="C11" s="20" t="s">
        <v>19</v>
      </c>
      <c r="D11" s="21">
        <v>6942</v>
      </c>
      <c r="E11" s="21">
        <f t="shared" si="0"/>
        <v>8157</v>
      </c>
      <c r="F11" s="21">
        <v>9372</v>
      </c>
      <c r="G11" s="21" t="str">
        <f t="shared" si="1"/>
        <v/>
      </c>
      <c r="H11" s="22">
        <f t="shared" si="2"/>
        <v>0.35004321521175452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7265.2000000000007</v>
      </c>
      <c r="E14" s="32">
        <f ca="1">MEDIAN(INDIRECT("E4"):E12)</f>
        <v>8369.9699999999993</v>
      </c>
      <c r="F14" s="32">
        <f ca="1">MEDIAN(INDIRECT("F4"):F12)</f>
        <v>9394.9049999999988</v>
      </c>
      <c r="G14" s="33"/>
      <c r="H14" s="34">
        <f ca="1">MEDIAN(INDIRECT("H4"):H12)</f>
        <v>0.21821797204068483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7502.5287499999986</v>
      </c>
      <c r="E15" s="33">
        <f ca="1">AVERAGE(INDIRECT("E4"):E12)</f>
        <v>8498.1931250000016</v>
      </c>
      <c r="F15" s="33">
        <f ca="1">AVERAGE(INDIRECT("F4"):F12)</f>
        <v>9493.8575000000001</v>
      </c>
      <c r="G15" s="33"/>
      <c r="H15" s="34">
        <f ca="1">AVERAGE(INDIRECT("H4"):H12)</f>
        <v>0.26923391312724287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2.8831992749518642E-2</v>
      </c>
      <c r="E16" s="34">
        <f ca="1">IFERROR(INDIRECT(ADDRESS(ROW()-2,COLUMN()))/E3-1,"")</f>
        <v>6.9981789790649618E-2</v>
      </c>
      <c r="F16" s="34">
        <f ca="1">IFERROR(INDIRECT(ADDRESS(ROW()-2,COLUMN()))/F3-1,"")</f>
        <v>9.4534611293567661E-2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6.2440346380423506E-2</v>
      </c>
      <c r="E17" s="34">
        <f ca="1">IF(E3&gt;=INDIRECT(ADDRESS(ROW()-2,COLUMN())),"At Market",INDIRECT(ADDRESS(ROW()-2,COLUMN()))/E3-1)</f>
        <v>8.6373295229743574E-2</v>
      </c>
      <c r="F17" s="34">
        <f ca="1">IF(F3&gt;=INDIRECT(ADDRESS(ROW()-2,COLUMN())),"At Market",INDIRECT(ADDRESS(ROW()-2,COLUMN()))/F3-1)</f>
        <v>0.10606287433869999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0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Probation Officer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412</v>
      </c>
      <c r="C3" s="12" t="s">
        <v>19</v>
      </c>
      <c r="D3" s="13">
        <v>4659.2</v>
      </c>
      <c r="E3" s="13">
        <f t="shared" ref="E3:E11" si="0">IF(OR(B3 = "No Comparable Class", B3 = "Data Not Available", B3 = "Not Surveyed"),"",MEDIAN(D3,F3))</f>
        <v>5162.7350000000006</v>
      </c>
      <c r="F3" s="13">
        <v>5666.27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0.2161465487637364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412</v>
      </c>
      <c r="C4" s="20" t="s">
        <v>19</v>
      </c>
      <c r="D4" s="21">
        <v>5050.93</v>
      </c>
      <c r="E4" s="21">
        <f t="shared" si="0"/>
        <v>5595.2000000000007</v>
      </c>
      <c r="F4" s="21">
        <v>6139.47</v>
      </c>
      <c r="G4" s="21" t="str">
        <f t="shared" si="1"/>
        <v/>
      </c>
      <c r="H4" s="22">
        <f t="shared" si="2"/>
        <v>0.21551278675412244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Probation Officer II</v>
      </c>
      <c r="AN4" s="5">
        <f ca="1">E13</f>
        <v>8</v>
      </c>
      <c r="AO4" s="53">
        <f>D3</f>
        <v>4659.2</v>
      </c>
      <c r="AP4" s="53">
        <f>E3</f>
        <v>5162.7350000000006</v>
      </c>
      <c r="AQ4" s="53">
        <f>F3</f>
        <v>5666.27</v>
      </c>
      <c r="AR4" s="53">
        <f ca="1">D14</f>
        <v>5037.7649999999994</v>
      </c>
      <c r="AS4" s="53">
        <f ca="1">E14</f>
        <v>5589.5650000000005</v>
      </c>
      <c r="AT4" s="53">
        <f ca="1">F14</f>
        <v>6133.4</v>
      </c>
      <c r="AU4" s="11">
        <f ca="1">D16</f>
        <v>8.1251073145604202E-2</v>
      </c>
      <c r="AV4" s="11">
        <f ca="1">E16</f>
        <v>8.2675171202860387E-2</v>
      </c>
      <c r="AW4" s="11">
        <f ca="1">F16</f>
        <v>8.2440476715722966E-2</v>
      </c>
    </row>
    <row r="5" spans="1:49" ht="18.75" customHeight="1" x14ac:dyDescent="0.45">
      <c r="A5" s="20" t="s">
        <v>22</v>
      </c>
      <c r="B5" s="20" t="s">
        <v>412</v>
      </c>
      <c r="C5" s="20" t="s">
        <v>19</v>
      </c>
      <c r="D5" s="21">
        <v>5040.53</v>
      </c>
      <c r="E5" s="21">
        <f t="shared" si="0"/>
        <v>5583.93</v>
      </c>
      <c r="F5" s="21">
        <v>6127.33</v>
      </c>
      <c r="G5" s="21" t="str">
        <f t="shared" si="1"/>
        <v/>
      </c>
      <c r="H5" s="22">
        <f t="shared" si="2"/>
        <v>0.21561224712480631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412</v>
      </c>
      <c r="C6" s="20" t="s">
        <v>19</v>
      </c>
      <c r="D6" s="21">
        <v>5300.85</v>
      </c>
      <c r="E6" s="21">
        <f t="shared" si="0"/>
        <v>5886.05</v>
      </c>
      <c r="F6" s="21">
        <v>6471.25</v>
      </c>
      <c r="G6" s="21" t="str">
        <f t="shared" si="1"/>
        <v/>
      </c>
      <c r="H6" s="22">
        <f t="shared" si="2"/>
        <v>0.22079477819594961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413</v>
      </c>
      <c r="C7" s="20" t="s">
        <v>19</v>
      </c>
      <c r="D7" s="21">
        <v>4777.07</v>
      </c>
      <c r="E7" s="21">
        <f t="shared" si="0"/>
        <v>5291</v>
      </c>
      <c r="F7" s="21">
        <v>5804.93</v>
      </c>
      <c r="G7" s="21" t="str">
        <f t="shared" si="1"/>
        <v/>
      </c>
      <c r="H7" s="22">
        <f t="shared" si="2"/>
        <v>0.21516536286887167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412</v>
      </c>
      <c r="C8" s="20" t="s">
        <v>19</v>
      </c>
      <c r="D8" s="21">
        <v>4815.2</v>
      </c>
      <c r="E8" s="21">
        <f t="shared" si="0"/>
        <v>5334.335</v>
      </c>
      <c r="F8" s="21">
        <v>5853.47</v>
      </c>
      <c r="G8" s="21" t="str">
        <f t="shared" si="1"/>
        <v/>
      </c>
      <c r="H8" s="22">
        <f t="shared" si="2"/>
        <v>0.21562344243229781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412</v>
      </c>
      <c r="C9" s="20" t="s">
        <v>19</v>
      </c>
      <c r="D9" s="21">
        <v>4483.7</v>
      </c>
      <c r="E9" s="21">
        <f t="shared" si="0"/>
        <v>4978.6900000000005</v>
      </c>
      <c r="F9" s="21">
        <v>5473.68</v>
      </c>
      <c r="G9" s="21" t="str">
        <f t="shared" si="1"/>
        <v/>
      </c>
      <c r="H9" s="22">
        <f t="shared" si="2"/>
        <v>0.22079532528938173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412</v>
      </c>
      <c r="C10" s="20" t="s">
        <v>19</v>
      </c>
      <c r="D10" s="21">
        <v>5526.18</v>
      </c>
      <c r="E10" s="21">
        <f t="shared" si="0"/>
        <v>6121.65</v>
      </c>
      <c r="F10" s="21">
        <v>6717.12</v>
      </c>
      <c r="G10" s="21" t="str">
        <f t="shared" si="1"/>
        <v/>
      </c>
      <c r="H10" s="22">
        <f t="shared" si="2"/>
        <v>0.21550872392864506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412</v>
      </c>
      <c r="C11" s="20" t="s">
        <v>19</v>
      </c>
      <c r="D11" s="21">
        <v>5035</v>
      </c>
      <c r="E11" s="21">
        <f t="shared" si="0"/>
        <v>5916.5</v>
      </c>
      <c r="F11" s="21">
        <v>6798</v>
      </c>
      <c r="G11" s="21" t="str">
        <f t="shared" si="1"/>
        <v/>
      </c>
      <c r="H11" s="22">
        <f t="shared" si="2"/>
        <v>0.3501489572989076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5037.7649999999994</v>
      </c>
      <c r="E14" s="32">
        <f ca="1">MEDIAN(INDIRECT("E4"):E12)</f>
        <v>5589.5650000000005</v>
      </c>
      <c r="F14" s="32">
        <f ca="1">MEDIAN(INDIRECT("F4"):F12)</f>
        <v>6133.4</v>
      </c>
      <c r="G14" s="33"/>
      <c r="H14" s="34">
        <f ca="1">MEDIAN(INDIRECT("H4"):H12)</f>
        <v>0.21561784477855206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5003.6824999999999</v>
      </c>
      <c r="E15" s="33">
        <f ca="1">AVERAGE(INDIRECT("E4"):E12)</f>
        <v>5588.4193750000004</v>
      </c>
      <c r="F15" s="33">
        <f ca="1">AVERAGE(INDIRECT("F4"):F12)</f>
        <v>6173.1562500000009</v>
      </c>
      <c r="G15" s="33"/>
      <c r="H15" s="34">
        <f ca="1">AVERAGE(INDIRECT("H4"):H12)</f>
        <v>0.23364520298662278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8.1251073145604202E-2</v>
      </c>
      <c r="E16" s="34">
        <f ca="1">IFERROR(INDIRECT(ADDRESS(ROW()-2,COLUMN()))/E3-1,"")</f>
        <v>8.2675171202860387E-2</v>
      </c>
      <c r="F16" s="34">
        <f ca="1">IFERROR(INDIRECT(ADDRESS(ROW()-2,COLUMN()))/F3-1,"")</f>
        <v>8.2440476715722966E-2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7.3935976133241876E-2</v>
      </c>
      <c r="E17" s="34">
        <f ca="1">IF(E3&gt;=INDIRECT(ADDRESS(ROW()-2,COLUMN())),"At Market",INDIRECT(ADDRESS(ROW()-2,COLUMN()))/E3-1)</f>
        <v>8.2453268471071928E-2</v>
      </c>
      <c r="F17" s="34">
        <f ca="1">IF(F3&gt;=INDIRECT(ADDRESS(ROW()-2,COLUMN())),"At Market",INDIRECT(ADDRESS(ROW()-2,COLUMN()))/F3-1)</f>
        <v>8.9456776680250094E-2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6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Public Guardian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414</v>
      </c>
      <c r="C3" s="12" t="s">
        <v>19</v>
      </c>
      <c r="D3" s="13">
        <v>5399.33</v>
      </c>
      <c r="E3" s="13">
        <f t="shared" ref="E3:E11" si="0">IF(OR(B3 = "No Comparable Class", B3 = "Data Not Available", B3 = "Not Surveyed"),"",MEDIAN(D3,F3))</f>
        <v>5983.4650000000001</v>
      </c>
      <c r="F3" s="13">
        <v>6567.6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0.21637314259361817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415</v>
      </c>
      <c r="C4" s="20" t="s">
        <v>19</v>
      </c>
      <c r="D4" s="21">
        <v>4842.93</v>
      </c>
      <c r="E4" s="21">
        <f t="shared" si="0"/>
        <v>5364.665</v>
      </c>
      <c r="F4" s="21">
        <v>5886.4</v>
      </c>
      <c r="G4" s="21" t="str">
        <f t="shared" si="1"/>
        <v/>
      </c>
      <c r="H4" s="22">
        <f t="shared" si="2"/>
        <v>0.21546254023906997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Public Guardian II</v>
      </c>
      <c r="AN4" s="5">
        <f ca="1">E13</f>
        <v>7</v>
      </c>
      <c r="AO4" s="53">
        <f>D3</f>
        <v>5399.33</v>
      </c>
      <c r="AP4" s="53">
        <f>E3</f>
        <v>5983.4650000000001</v>
      </c>
      <c r="AQ4" s="53">
        <f>F3</f>
        <v>6567.6</v>
      </c>
      <c r="AR4" s="53">
        <f ca="1">D14</f>
        <v>4672.9799999999996</v>
      </c>
      <c r="AS4" s="53">
        <f ca="1">E14</f>
        <v>5211.5</v>
      </c>
      <c r="AT4" s="53">
        <f ca="1">F14</f>
        <v>5780.04</v>
      </c>
      <c r="AU4" s="11">
        <f ca="1">D16</f>
        <v>-0.13452595044199933</v>
      </c>
      <c r="AV4" s="11">
        <f ca="1">E16</f>
        <v>-0.12901638097657464</v>
      </c>
      <c r="AW4" s="11">
        <f ca="1">F16</f>
        <v>-0.11991595103234065</v>
      </c>
    </row>
    <row r="5" spans="1:49" ht="18.75" customHeight="1" x14ac:dyDescent="0.45">
      <c r="A5" s="20" t="s">
        <v>22</v>
      </c>
      <c r="B5" s="20" t="s">
        <v>414</v>
      </c>
      <c r="C5" s="20" t="s">
        <v>19</v>
      </c>
      <c r="D5" s="21">
        <v>4640.13</v>
      </c>
      <c r="E5" s="21">
        <f t="shared" si="0"/>
        <v>5140.2000000000007</v>
      </c>
      <c r="F5" s="21">
        <v>5640.27</v>
      </c>
      <c r="G5" s="21" t="str">
        <f t="shared" si="1"/>
        <v/>
      </c>
      <c r="H5" s="22">
        <f t="shared" si="2"/>
        <v>0.21554137491837522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416</v>
      </c>
      <c r="C6" s="20" t="s">
        <v>19</v>
      </c>
      <c r="D6" s="21">
        <v>5427.53</v>
      </c>
      <c r="E6" s="21">
        <f t="shared" si="0"/>
        <v>6026.71</v>
      </c>
      <c r="F6" s="21">
        <v>6625.89</v>
      </c>
      <c r="G6" s="21" t="str">
        <f t="shared" si="1"/>
        <v/>
      </c>
      <c r="H6" s="22">
        <f t="shared" si="2"/>
        <v>0.22079288368742334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414</v>
      </c>
      <c r="C7" s="20" t="s">
        <v>19</v>
      </c>
      <c r="D7" s="21">
        <v>4755.25</v>
      </c>
      <c r="E7" s="21">
        <f t="shared" si="0"/>
        <v>5267.6450000000004</v>
      </c>
      <c r="F7" s="21">
        <v>5780.04</v>
      </c>
      <c r="G7" s="21" t="str">
        <f t="shared" si="1"/>
        <v/>
      </c>
      <c r="H7" s="22">
        <f t="shared" si="2"/>
        <v>0.21550707113190692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414</v>
      </c>
      <c r="C8" s="20" t="s">
        <v>19</v>
      </c>
      <c r="D8" s="21">
        <v>4414.8</v>
      </c>
      <c r="E8" s="21">
        <f t="shared" si="0"/>
        <v>4889.7350000000006</v>
      </c>
      <c r="F8" s="21">
        <v>5364.67</v>
      </c>
      <c r="G8" s="21" t="str">
        <f t="shared" si="1"/>
        <v/>
      </c>
      <c r="H8" s="22">
        <f t="shared" si="2"/>
        <v>0.21515583944912553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417</v>
      </c>
      <c r="C10" s="20" t="s">
        <v>19</v>
      </c>
      <c r="D10" s="21">
        <v>4672.9799999999996</v>
      </c>
      <c r="E10" s="21">
        <f t="shared" si="0"/>
        <v>5176.5149999999994</v>
      </c>
      <c r="F10" s="21">
        <v>5680.05</v>
      </c>
      <c r="G10" s="21" t="str">
        <f t="shared" si="1"/>
        <v/>
      </c>
      <c r="H10" s="22">
        <f t="shared" si="2"/>
        <v>0.21550916117766405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414</v>
      </c>
      <c r="C11" s="20" t="s">
        <v>19</v>
      </c>
      <c r="D11" s="21">
        <v>4435</v>
      </c>
      <c r="E11" s="21">
        <f t="shared" si="0"/>
        <v>5211.5</v>
      </c>
      <c r="F11" s="21">
        <v>5988</v>
      </c>
      <c r="G11" s="21" t="str">
        <f t="shared" si="1"/>
        <v/>
      </c>
      <c r="H11" s="22">
        <f t="shared" si="2"/>
        <v>0.35016910935738443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4672.9799999999996</v>
      </c>
      <c r="E14" s="32">
        <f ca="1">MEDIAN(INDIRECT("E4"):E12)</f>
        <v>5211.5</v>
      </c>
      <c r="F14" s="32">
        <f ca="1">MEDIAN(INDIRECT("F4"):F12)</f>
        <v>5780.04</v>
      </c>
      <c r="G14" s="33"/>
      <c r="H14" s="34">
        <f ca="1">MEDIAN(INDIRECT("H4"):H12)</f>
        <v>0.21550916117766405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4741.2314285714283</v>
      </c>
      <c r="E15" s="33">
        <f ca="1">AVERAGE(INDIRECT("E4"):E12)</f>
        <v>5296.71</v>
      </c>
      <c r="F15" s="33">
        <f ca="1">AVERAGE(INDIRECT("F4"):F12)</f>
        <v>5852.1885714285727</v>
      </c>
      <c r="G15" s="33"/>
      <c r="H15" s="34">
        <f ca="1">AVERAGE(INDIRECT("H4"):H12)</f>
        <v>0.23544828285156422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-0.13452595044199933</v>
      </c>
      <c r="E16" s="34">
        <f ca="1">IFERROR(INDIRECT(ADDRESS(ROW()-2,COLUMN()))/E3-1,"")</f>
        <v>-0.12901638097657464</v>
      </c>
      <c r="F16" s="34">
        <f ca="1">IFERROR(INDIRECT(ADDRESS(ROW()-2,COLUMN()))/F3-1,"")</f>
        <v>-0.11991595103234065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Sheriff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418</v>
      </c>
      <c r="C3" s="12" t="s">
        <v>19</v>
      </c>
      <c r="D3" s="13">
        <v>5326.53</v>
      </c>
      <c r="E3" s="13">
        <f t="shared" ref="E3:E11" si="0">IF(OR(B3 = "No Comparable Class", B3 = "Data Not Available", B3 = "Not Surveyed"),"",MEDIAN(D3,F3))</f>
        <v>5902.8649999999998</v>
      </c>
      <c r="F3" s="13">
        <v>6479.2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0.21640167238333397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419</v>
      </c>
      <c r="C4" s="20" t="s">
        <v>19</v>
      </c>
      <c r="D4" s="21">
        <v>5453.07</v>
      </c>
      <c r="E4" s="21">
        <f t="shared" si="0"/>
        <v>6040.67</v>
      </c>
      <c r="F4" s="21">
        <v>6628.27</v>
      </c>
      <c r="G4" s="21" t="str">
        <f t="shared" si="1"/>
        <v/>
      </c>
      <c r="H4" s="22">
        <f t="shared" si="2"/>
        <v>0.21551162922903999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Sheriff II</v>
      </c>
      <c r="AN4" s="5">
        <f ca="1">E13</f>
        <v>8</v>
      </c>
      <c r="AO4" s="53">
        <f>D3</f>
        <v>5326.53</v>
      </c>
      <c r="AP4" s="53">
        <f>E3</f>
        <v>5902.8649999999998</v>
      </c>
      <c r="AQ4" s="53">
        <f>F3</f>
        <v>6479.2</v>
      </c>
      <c r="AR4" s="53">
        <f ca="1">D14</f>
        <v>6147.27</v>
      </c>
      <c r="AS4" s="53">
        <f ca="1">E14</f>
        <v>6810.2674999999999</v>
      </c>
      <c r="AT4" s="53">
        <f ca="1">F14</f>
        <v>7473.2649999999994</v>
      </c>
      <c r="AU4" s="11">
        <f ca="1">D16</f>
        <v>0.15408530506727658</v>
      </c>
      <c r="AV4" s="11">
        <f ca="1">E16</f>
        <v>0.15372238734919397</v>
      </c>
      <c r="AW4" s="11">
        <f ca="1">F16</f>
        <v>0.15342403383133707</v>
      </c>
    </row>
    <row r="5" spans="1:49" ht="18.75" customHeight="1" x14ac:dyDescent="0.45">
      <c r="A5" s="20" t="s">
        <v>22</v>
      </c>
      <c r="B5" s="20" t="s">
        <v>418</v>
      </c>
      <c r="C5" s="20" t="s">
        <v>19</v>
      </c>
      <c r="D5" s="21">
        <v>6371.73</v>
      </c>
      <c r="E5" s="21">
        <f t="shared" si="0"/>
        <v>7058.1299999999992</v>
      </c>
      <c r="F5" s="21">
        <v>7744.53</v>
      </c>
      <c r="G5" s="21" t="str">
        <f t="shared" si="1"/>
        <v/>
      </c>
      <c r="H5" s="22">
        <f t="shared" si="2"/>
        <v>0.21545169051419322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418</v>
      </c>
      <c r="C6" s="20" t="s">
        <v>19</v>
      </c>
      <c r="D6" s="21">
        <v>6458.25</v>
      </c>
      <c r="E6" s="21">
        <f t="shared" si="0"/>
        <v>7171.2250000000004</v>
      </c>
      <c r="F6" s="21">
        <v>7884.2</v>
      </c>
      <c r="G6" s="21" t="str">
        <f t="shared" si="1"/>
        <v/>
      </c>
      <c r="H6" s="22">
        <f t="shared" si="2"/>
        <v>0.22079510703363914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418</v>
      </c>
      <c r="C7" s="20" t="s">
        <v>19</v>
      </c>
      <c r="D7" s="21">
        <v>6123.87</v>
      </c>
      <c r="E7" s="21">
        <f t="shared" si="0"/>
        <v>6785.1350000000002</v>
      </c>
      <c r="F7" s="21">
        <v>7446.4</v>
      </c>
      <c r="G7" s="21" t="str">
        <f t="shared" si="1"/>
        <v/>
      </c>
      <c r="H7" s="22">
        <f t="shared" si="2"/>
        <v>0.21596310829589771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418</v>
      </c>
      <c r="C8" s="20" t="s">
        <v>19</v>
      </c>
      <c r="D8" s="21">
        <v>6170.67</v>
      </c>
      <c r="E8" s="21">
        <f t="shared" si="0"/>
        <v>6835.4</v>
      </c>
      <c r="F8" s="21">
        <v>7500.13</v>
      </c>
      <c r="G8" s="21" t="str">
        <f t="shared" si="1"/>
        <v/>
      </c>
      <c r="H8" s="22">
        <f t="shared" si="2"/>
        <v>0.21544824143893604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420</v>
      </c>
      <c r="C9" s="20" t="s">
        <v>19</v>
      </c>
      <c r="D9" s="21">
        <v>5079.12</v>
      </c>
      <c r="E9" s="21">
        <f t="shared" si="0"/>
        <v>5639.8449999999993</v>
      </c>
      <c r="F9" s="21">
        <v>6200.57</v>
      </c>
      <c r="G9" s="21" t="str">
        <f t="shared" si="1"/>
        <v/>
      </c>
      <c r="H9" s="22">
        <f t="shared" si="2"/>
        <v>0.22079612216289424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420</v>
      </c>
      <c r="C10" s="20" t="s">
        <v>19</v>
      </c>
      <c r="D10" s="21">
        <v>6476.65</v>
      </c>
      <c r="E10" s="21">
        <f t="shared" si="0"/>
        <v>7174.5249999999996</v>
      </c>
      <c r="F10" s="21">
        <v>7872.4</v>
      </c>
      <c r="G10" s="21" t="str">
        <f t="shared" si="1"/>
        <v/>
      </c>
      <c r="H10" s="22">
        <f t="shared" si="2"/>
        <v>0.21550492924582931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420</v>
      </c>
      <c r="C11" s="20" t="s">
        <v>19</v>
      </c>
      <c r="D11" s="21">
        <v>5383</v>
      </c>
      <c r="E11" s="21">
        <f t="shared" si="0"/>
        <v>6325.5</v>
      </c>
      <c r="F11" s="21">
        <v>7268</v>
      </c>
      <c r="G11" s="21" t="str">
        <f t="shared" si="1"/>
        <v/>
      </c>
      <c r="H11" s="22">
        <f t="shared" si="2"/>
        <v>0.35017648151588343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6147.27</v>
      </c>
      <c r="E14" s="32">
        <f ca="1">MEDIAN(INDIRECT("E4"):E12)</f>
        <v>6810.2674999999999</v>
      </c>
      <c r="F14" s="32">
        <f ca="1">MEDIAN(INDIRECT("F4"):F12)</f>
        <v>7473.2649999999994</v>
      </c>
      <c r="G14" s="33"/>
      <c r="H14" s="34">
        <f ca="1">MEDIAN(INDIRECT("H4"):H12)</f>
        <v>0.21573736876246885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5939.5450000000001</v>
      </c>
      <c r="E15" s="33">
        <f ca="1">AVERAGE(INDIRECT("E4"):E12)</f>
        <v>6628.8037500000009</v>
      </c>
      <c r="F15" s="33">
        <f ca="1">AVERAGE(INDIRECT("F4"):F12)</f>
        <v>7318.0625</v>
      </c>
      <c r="G15" s="33"/>
      <c r="H15" s="34">
        <f ca="1">AVERAGE(INDIRECT("H4"):H12)</f>
        <v>0.23370591367953913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0.15408530506727658</v>
      </c>
      <c r="E16" s="34">
        <f ca="1">IFERROR(INDIRECT(ADDRESS(ROW()-2,COLUMN()))/E3-1,"")</f>
        <v>0.15372238734919397</v>
      </c>
      <c r="F16" s="34">
        <f ca="1">IFERROR(INDIRECT(ADDRESS(ROW()-2,COLUMN()))/F3-1,"")</f>
        <v>0.15342403383133707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0.11508712050809811</v>
      </c>
      <c r="E17" s="34">
        <f ca="1">IF(E3&gt;=INDIRECT(ADDRESS(ROW()-2,COLUMN())),"At Market",INDIRECT(ADDRESS(ROW()-2,COLUMN()))/E3-1)</f>
        <v>0.1229807474844844</v>
      </c>
      <c r="F17" s="34">
        <f ca="1">IF(F3&gt;=INDIRECT(ADDRESS(ROW()-2,COLUMN())),"At Market",INDIRECT(ADDRESS(ROW()-2,COLUMN()))/F3-1)</f>
        <v>0.12947007346586004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5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Deputy Treasurer Tax Collector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421</v>
      </c>
      <c r="C3" s="12" t="s">
        <v>19</v>
      </c>
      <c r="D3" s="13">
        <v>5312.67</v>
      </c>
      <c r="E3" s="13">
        <f t="shared" ref="E3:E11" si="0">IF(OR(B3 = "No Comparable Class", B3 = "Data Not Available", B3 = "Not Surveyed"),"",MEDIAN(D3,F3))</f>
        <v>5884.67</v>
      </c>
      <c r="F3" s="13">
        <v>6456.67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0.21533428577344349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422</v>
      </c>
      <c r="C4" s="20" t="s">
        <v>19</v>
      </c>
      <c r="D4" s="21">
        <v>6692.4</v>
      </c>
      <c r="E4" s="21">
        <f t="shared" si="0"/>
        <v>6692.4</v>
      </c>
      <c r="F4" s="21">
        <v>6692.4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Deputy Treasurer Tax Collector</v>
      </c>
      <c r="AN4" s="5">
        <f ca="1">E13</f>
        <v>7</v>
      </c>
      <c r="AO4" s="53">
        <f>D3</f>
        <v>5312.67</v>
      </c>
      <c r="AP4" s="53">
        <f>E3</f>
        <v>5884.67</v>
      </c>
      <c r="AQ4" s="53">
        <f>F3</f>
        <v>6456.67</v>
      </c>
      <c r="AR4" s="53">
        <f ca="1">D14</f>
        <v>7120.53</v>
      </c>
      <c r="AS4" s="53">
        <f ca="1">E14</f>
        <v>8900.6649999999991</v>
      </c>
      <c r="AT4" s="53">
        <f ca="1">F14</f>
        <v>10680.8</v>
      </c>
      <c r="AU4" s="11">
        <f ca="1">D16</f>
        <v>0.34029216947410612</v>
      </c>
      <c r="AV4" s="11">
        <f ca="1">E16</f>
        <v>0.51251726944756437</v>
      </c>
      <c r="AW4" s="11">
        <f ca="1">F16</f>
        <v>0.65422733390431898</v>
      </c>
    </row>
    <row r="5" spans="1:49" ht="18.75" customHeight="1" x14ac:dyDescent="0.45">
      <c r="A5" s="20" t="s">
        <v>22</v>
      </c>
      <c r="B5" s="20" t="s">
        <v>423</v>
      </c>
      <c r="C5" s="20" t="s">
        <v>19</v>
      </c>
      <c r="D5" s="21">
        <v>9831.4699999999993</v>
      </c>
      <c r="E5" s="21">
        <f t="shared" si="0"/>
        <v>10890.535</v>
      </c>
      <c r="F5" s="21">
        <v>11949.6</v>
      </c>
      <c r="G5" s="21" t="str">
        <f t="shared" si="1"/>
        <v/>
      </c>
      <c r="H5" s="22">
        <f t="shared" si="2"/>
        <v>0.21544387563609524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424</v>
      </c>
      <c r="C6" s="20" t="s">
        <v>19</v>
      </c>
      <c r="D6" s="21">
        <v>9098.08</v>
      </c>
      <c r="E6" s="21">
        <f t="shared" si="0"/>
        <v>10102.48</v>
      </c>
      <c r="F6" s="21">
        <v>11106.88</v>
      </c>
      <c r="G6" s="21" t="str">
        <f t="shared" si="1"/>
        <v/>
      </c>
      <c r="H6" s="22">
        <f t="shared" si="2"/>
        <v>0.22079383782072703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425</v>
      </c>
      <c r="C7" s="20" t="s">
        <v>19</v>
      </c>
      <c r="D7" s="21">
        <v>9509</v>
      </c>
      <c r="E7" s="21">
        <f t="shared" si="0"/>
        <v>10533.630000000001</v>
      </c>
      <c r="F7" s="21">
        <v>11558.26</v>
      </c>
      <c r="G7" s="21" t="str">
        <f t="shared" si="1"/>
        <v/>
      </c>
      <c r="H7" s="22">
        <f t="shared" si="2"/>
        <v>0.2155074140288149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426</v>
      </c>
      <c r="C8" s="20" t="s">
        <v>19</v>
      </c>
      <c r="D8" s="21">
        <v>7120.53</v>
      </c>
      <c r="E8" s="21">
        <f t="shared" si="0"/>
        <v>8900.6649999999991</v>
      </c>
      <c r="F8" s="21">
        <v>10680.8</v>
      </c>
      <c r="G8" s="21" t="str">
        <f t="shared" si="1"/>
        <v/>
      </c>
      <c r="H8" s="22">
        <f t="shared" si="2"/>
        <v>0.50000070219492088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427</v>
      </c>
      <c r="C10" s="20" t="s">
        <v>19</v>
      </c>
      <c r="D10" s="21">
        <v>6575.17</v>
      </c>
      <c r="E10" s="21">
        <f t="shared" si="0"/>
        <v>7283.67</v>
      </c>
      <c r="F10" s="21">
        <v>7992.17</v>
      </c>
      <c r="G10" s="21" t="str">
        <f t="shared" si="1"/>
        <v/>
      </c>
      <c r="H10" s="22">
        <f t="shared" si="2"/>
        <v>0.21550773592165684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422</v>
      </c>
      <c r="C11" s="20" t="s">
        <v>19</v>
      </c>
      <c r="D11" s="21">
        <v>5298</v>
      </c>
      <c r="E11" s="21">
        <f t="shared" si="0"/>
        <v>6225.5</v>
      </c>
      <c r="F11" s="21">
        <v>7153</v>
      </c>
      <c r="G11" s="21" t="str">
        <f t="shared" si="1"/>
        <v/>
      </c>
      <c r="H11" s="22">
        <f t="shared" si="2"/>
        <v>0.35013212533031335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7120.53</v>
      </c>
      <c r="E14" s="32">
        <f ca="1">MEDIAN(INDIRECT("E4"):E12)</f>
        <v>8900.6649999999991</v>
      </c>
      <c r="F14" s="32">
        <f ca="1">MEDIAN(INDIRECT("F4"):F12)</f>
        <v>10680.8</v>
      </c>
      <c r="G14" s="33"/>
      <c r="H14" s="34">
        <f ca="1">MEDIAN(INDIRECT("H4"):H12)</f>
        <v>0.21550773592165684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7732.0928571428567</v>
      </c>
      <c r="E15" s="33">
        <f ca="1">AVERAGE(INDIRECT("E4"):E12)</f>
        <v>8661.2685714285708</v>
      </c>
      <c r="F15" s="33">
        <f ca="1">AVERAGE(INDIRECT("F4"):F12)</f>
        <v>9590.4442857142858</v>
      </c>
      <c r="G15" s="33"/>
      <c r="H15" s="34">
        <f ca="1">AVERAGE(INDIRECT("H4"):H12)</f>
        <v>0.24534081299036117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0.34029216947410612</v>
      </c>
      <c r="E16" s="34">
        <f ca="1">IFERROR(INDIRECT(ADDRESS(ROW()-2,COLUMN()))/E3-1,"")</f>
        <v>0.51251726944756437</v>
      </c>
      <c r="F16" s="34">
        <f ca="1">IFERROR(INDIRECT(ADDRESS(ROW()-2,COLUMN()))/F3-1,"")</f>
        <v>0.65422733390431898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0.4554062001108401</v>
      </c>
      <c r="E17" s="34">
        <f ca="1">IF(E3&gt;=INDIRECT(ADDRESS(ROW()-2,COLUMN())),"At Market",INDIRECT(ADDRESS(ROW()-2,COLUMN()))/E3-1)</f>
        <v>0.47183590098146033</v>
      </c>
      <c r="F17" s="34">
        <f ca="1">IF(F3&gt;=INDIRECT(ADDRESS(ROW()-2,COLUMN())),"At Market",INDIRECT(ADDRESS(ROW()-2,COLUMN()))/F3-1)</f>
        <v>0.48535456910672004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8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Director Cannabis Control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428</v>
      </c>
      <c r="C3" s="12" t="s">
        <v>19</v>
      </c>
      <c r="D3" s="13">
        <v>8938.7999999999993</v>
      </c>
      <c r="E3" s="13">
        <f t="shared" ref="E3:E11" si="0">IF(OR(B3 = "No Comparable Class", B3 = "Data Not Available", B3 = "Not Surveyed"),"",MEDIAN(D3,F3))</f>
        <v>9902.5349999999999</v>
      </c>
      <c r="F3" s="13">
        <v>10866.27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0.21562961471338449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Director Cannabis Control</v>
      </c>
      <c r="AN4" s="5">
        <f ca="1">E13</f>
        <v>2</v>
      </c>
      <c r="AO4" s="53">
        <f>D3</f>
        <v>8938.7999999999993</v>
      </c>
      <c r="AP4" s="53">
        <f>E3</f>
        <v>9902.5349999999999</v>
      </c>
      <c r="AQ4" s="53">
        <f>F3</f>
        <v>10866.27</v>
      </c>
      <c r="AR4" s="53">
        <f ca="1">D14</f>
        <v>8806.73</v>
      </c>
      <c r="AS4" s="53">
        <f ca="1">E14</f>
        <v>9767.4225000000006</v>
      </c>
      <c r="AT4" s="53">
        <f ca="1">F14</f>
        <v>10728.115</v>
      </c>
      <c r="AU4" s="11">
        <f ca="1">D16</f>
        <v>-1.4774913858683458E-2</v>
      </c>
      <c r="AV4" s="11">
        <f ca="1">E16</f>
        <v>-1.3644233522022264E-2</v>
      </c>
      <c r="AW4" s="11">
        <f ca="1">F16</f>
        <v>-1.2714114410924848E-2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429</v>
      </c>
      <c r="C6" s="20" t="s">
        <v>19</v>
      </c>
      <c r="D6" s="21">
        <v>8874</v>
      </c>
      <c r="E6" s="21">
        <f t="shared" si="0"/>
        <v>9853.6650000000009</v>
      </c>
      <c r="F6" s="21">
        <v>10833.33</v>
      </c>
      <c r="G6" s="21" t="str">
        <f t="shared" si="1"/>
        <v/>
      </c>
      <c r="H6" s="22">
        <f t="shared" si="2"/>
        <v>0.2207944557133199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430</v>
      </c>
      <c r="C10" s="20" t="s">
        <v>19</v>
      </c>
      <c r="D10" s="21">
        <v>8739.4599999999991</v>
      </c>
      <c r="E10" s="21">
        <f t="shared" si="0"/>
        <v>9681.18</v>
      </c>
      <c r="F10" s="21">
        <v>10622.9</v>
      </c>
      <c r="G10" s="21" t="str">
        <f t="shared" si="1"/>
        <v/>
      </c>
      <c r="H10" s="22">
        <f t="shared" si="2"/>
        <v>0.2155098827616353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2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8806.73</v>
      </c>
      <c r="E14" s="32">
        <f ca="1">MEDIAN(INDIRECT("E4"):E12)</f>
        <v>9767.4225000000006</v>
      </c>
      <c r="F14" s="32">
        <f ca="1">MEDIAN(INDIRECT("F4"):F12)</f>
        <v>10728.115</v>
      </c>
      <c r="G14" s="33"/>
      <c r="H14" s="34">
        <f ca="1">MEDIAN(INDIRECT("H4"):H12)</f>
        <v>0.2181521692374776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8806.73</v>
      </c>
      <c r="E15" s="33">
        <f ca="1">AVERAGE(INDIRECT("E4"):E12)</f>
        <v>9767.4225000000006</v>
      </c>
      <c r="F15" s="33">
        <f ca="1">AVERAGE(INDIRECT("F4"):F12)</f>
        <v>10728.115</v>
      </c>
      <c r="G15" s="33"/>
      <c r="H15" s="34">
        <f ca="1">AVERAGE(INDIRECT("H4"):H12)</f>
        <v>0.2181521692374776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-1.4774913858683458E-2</v>
      </c>
      <c r="E16" s="34">
        <f ca="1">IFERROR(INDIRECT(ADDRESS(ROW()-2,COLUMN()))/E3-1,"")</f>
        <v>-1.3644233522022264E-2</v>
      </c>
      <c r="F16" s="34">
        <f ca="1">IFERROR(INDIRECT(ADDRESS(ROW()-2,COLUMN()))/F3-1,"")</f>
        <v>-1.2714114410924848E-2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92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Director Economic &amp; Community Development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431</v>
      </c>
      <c r="C3" s="12" t="s">
        <v>19</v>
      </c>
      <c r="D3" s="13">
        <v>9080.93</v>
      </c>
      <c r="E3" s="13">
        <f t="shared" ref="E3:E11" si="0">IF(OR(B3 = "No Comparable Class", B3 = "Data Not Available", B3 = "Not Surveyed"),"",MEDIAN(D3,F3))</f>
        <v>10059.400000000001</v>
      </c>
      <c r="F3" s="13">
        <v>11037.87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0.21549995429983504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Director Economic &amp; Community Development</v>
      </c>
      <c r="AN4" s="5">
        <f ca="1">E13</f>
        <v>5</v>
      </c>
      <c r="AO4" s="53">
        <f>D3</f>
        <v>9080.93</v>
      </c>
      <c r="AP4" s="53">
        <f>E3</f>
        <v>10059.400000000001</v>
      </c>
      <c r="AQ4" s="53">
        <f>F3</f>
        <v>11037.87</v>
      </c>
      <c r="AR4" s="53">
        <f ca="1">D14</f>
        <v>9521.65</v>
      </c>
      <c r="AS4" s="53">
        <f ca="1">E14</f>
        <v>10572.715</v>
      </c>
      <c r="AT4" s="53">
        <f ca="1">F14</f>
        <v>11623.78</v>
      </c>
      <c r="AU4" s="11">
        <f ca="1">D16</f>
        <v>4.8532474096816047E-2</v>
      </c>
      <c r="AV4" s="11">
        <f ca="1">E16</f>
        <v>5.102839135534909E-2</v>
      </c>
      <c r="AW4" s="11">
        <f ca="1">F16</f>
        <v>5.3081799296422316E-2</v>
      </c>
    </row>
    <row r="5" spans="1:49" ht="18.75" customHeight="1" x14ac:dyDescent="0.45">
      <c r="A5" s="20" t="s">
        <v>22</v>
      </c>
      <c r="B5" s="20" t="s">
        <v>432</v>
      </c>
      <c r="C5" s="20" t="s">
        <v>19</v>
      </c>
      <c r="D5" s="21">
        <v>9178</v>
      </c>
      <c r="E5" s="21">
        <f t="shared" si="0"/>
        <v>10166.865</v>
      </c>
      <c r="F5" s="21">
        <v>11155.73</v>
      </c>
      <c r="G5" s="21" t="str">
        <f t="shared" si="1"/>
        <v/>
      </c>
      <c r="H5" s="22">
        <f t="shared" si="2"/>
        <v>0.21548594465025062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433</v>
      </c>
      <c r="C6" s="20" t="s">
        <v>19</v>
      </c>
      <c r="D6" s="21">
        <v>13877.71</v>
      </c>
      <c r="E6" s="21">
        <f t="shared" si="0"/>
        <v>15409.764999999999</v>
      </c>
      <c r="F6" s="21">
        <v>16941.82</v>
      </c>
      <c r="G6" s="21" t="str">
        <f t="shared" si="1"/>
        <v/>
      </c>
      <c r="H6" s="22">
        <f t="shared" si="2"/>
        <v>0.2207936323788291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434</v>
      </c>
      <c r="C7" s="20" t="s">
        <v>19</v>
      </c>
      <c r="D7" s="21">
        <v>8088.54</v>
      </c>
      <c r="E7" s="21">
        <f t="shared" si="0"/>
        <v>8960.1</v>
      </c>
      <c r="F7" s="21">
        <v>9831.66</v>
      </c>
      <c r="G7" s="21" t="str">
        <f t="shared" si="1"/>
        <v/>
      </c>
      <c r="H7" s="22">
        <f t="shared" si="2"/>
        <v>0.21550489952451235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435</v>
      </c>
      <c r="C9" s="20" t="s">
        <v>19</v>
      </c>
      <c r="D9" s="21">
        <v>9521.65</v>
      </c>
      <c r="E9" s="21">
        <f t="shared" si="0"/>
        <v>10572.715</v>
      </c>
      <c r="F9" s="21">
        <v>11623.78</v>
      </c>
      <c r="G9" s="21" t="str">
        <f t="shared" si="1"/>
        <v/>
      </c>
      <c r="H9" s="22">
        <f t="shared" si="2"/>
        <v>0.22077371043884209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436</v>
      </c>
      <c r="C11" s="20" t="s">
        <v>19</v>
      </c>
      <c r="D11" s="21">
        <v>12128</v>
      </c>
      <c r="E11" s="21">
        <f t="shared" si="0"/>
        <v>14250.5</v>
      </c>
      <c r="F11" s="21">
        <v>16373</v>
      </c>
      <c r="G11" s="21" t="str">
        <f t="shared" si="1"/>
        <v/>
      </c>
      <c r="H11" s="22">
        <f t="shared" si="2"/>
        <v>0.3500164907651715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9521.65</v>
      </c>
      <c r="E14" s="32">
        <f ca="1">MEDIAN(INDIRECT("E4"):E12)</f>
        <v>10572.715</v>
      </c>
      <c r="F14" s="32">
        <f ca="1">MEDIAN(INDIRECT("F4"):F12)</f>
        <v>11623.78</v>
      </c>
      <c r="G14" s="33"/>
      <c r="H14" s="34">
        <f ca="1">MEDIAN(INDIRECT("H4"):H12)</f>
        <v>0.22077371043884209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10558.78</v>
      </c>
      <c r="E15" s="33">
        <f ca="1">AVERAGE(INDIRECT("E4"):E12)</f>
        <v>11871.988999999998</v>
      </c>
      <c r="F15" s="33">
        <f ca="1">AVERAGE(INDIRECT("F4"):F12)</f>
        <v>13185.197999999999</v>
      </c>
      <c r="G15" s="33"/>
      <c r="H15" s="34">
        <f ca="1">AVERAGE(INDIRECT("H4"):H12)</f>
        <v>0.24451493555152112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4.8532474096816047E-2</v>
      </c>
      <c r="E16" s="34">
        <f ca="1">IFERROR(INDIRECT(ADDRESS(ROW()-2,COLUMN()))/E3-1,"")</f>
        <v>5.102839135534909E-2</v>
      </c>
      <c r="F16" s="34">
        <f ca="1">IFERROR(INDIRECT(ADDRESS(ROW()-2,COLUMN()))/F3-1,"")</f>
        <v>5.3081799296422316E-2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0.16274214204932758</v>
      </c>
      <c r="E17" s="34">
        <f ca="1">IF(E3&gt;=INDIRECT(ADDRESS(ROW()-2,COLUMN())),"At Market",INDIRECT(ADDRESS(ROW()-2,COLUMN()))/E3-1)</f>
        <v>0.18018857983577519</v>
      </c>
      <c r="F17" s="34">
        <f ca="1">IF(F3&gt;=INDIRECT(ADDRESS(ROW()-2,COLUMN())),"At Market",INDIRECT(ADDRESS(ROW()-2,COLUMN()))/F3-1)</f>
        <v>0.19454188172174502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4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Director Emergency Services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437</v>
      </c>
      <c r="C3" s="12" t="s">
        <v>19</v>
      </c>
      <c r="D3" s="13">
        <v>7524.4</v>
      </c>
      <c r="E3" s="13">
        <f t="shared" ref="E3:E11" si="0">IF(OR(B3 = "No Comparable Class", B3 = "Data Not Available", B3 = "Not Surveyed"),"",MEDIAN(D3,F3))</f>
        <v>8335.5999999999985</v>
      </c>
      <c r="F3" s="13">
        <v>9146.7999999999993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0.21561852107809254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438</v>
      </c>
      <c r="C4" s="20" t="s">
        <v>19</v>
      </c>
      <c r="D4" s="21">
        <v>6980.13</v>
      </c>
      <c r="E4" s="21">
        <f t="shared" si="0"/>
        <v>7530.4650000000001</v>
      </c>
      <c r="F4" s="21">
        <v>8080.8</v>
      </c>
      <c r="G4" s="21" t="str">
        <f t="shared" si="1"/>
        <v/>
      </c>
      <c r="H4" s="22">
        <f t="shared" si="2"/>
        <v>0.15768617489932146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Director Emergency Services</v>
      </c>
      <c r="AN4" s="5">
        <f ca="1">E13</f>
        <v>7</v>
      </c>
      <c r="AO4" s="53">
        <f>D3</f>
        <v>7524.4</v>
      </c>
      <c r="AP4" s="53">
        <f>E3</f>
        <v>8335.5999999999985</v>
      </c>
      <c r="AQ4" s="53">
        <f>F3</f>
        <v>9146.7999999999993</v>
      </c>
      <c r="AR4" s="53">
        <f ca="1">D14</f>
        <v>8003.39</v>
      </c>
      <c r="AS4" s="53">
        <f ca="1">E14</f>
        <v>8865.5499999999993</v>
      </c>
      <c r="AT4" s="53">
        <f ca="1">F14</f>
        <v>9727.7099999999991</v>
      </c>
      <c r="AU4" s="11">
        <f ca="1">D16</f>
        <v>6.3658231885598937E-2</v>
      </c>
      <c r="AV4" s="11">
        <f ca="1">E16</f>
        <v>6.3576707135659216E-2</v>
      </c>
      <c r="AW4" s="11">
        <f ca="1">F16</f>
        <v>6.3509642716578441E-2</v>
      </c>
    </row>
    <row r="5" spans="1:49" ht="18.75" customHeight="1" x14ac:dyDescent="0.45">
      <c r="A5" s="20" t="s">
        <v>22</v>
      </c>
      <c r="B5" s="20" t="s">
        <v>439</v>
      </c>
      <c r="C5" s="20" t="s">
        <v>19</v>
      </c>
      <c r="D5" s="21">
        <v>8883.33</v>
      </c>
      <c r="E5" s="21">
        <f t="shared" si="0"/>
        <v>9841</v>
      </c>
      <c r="F5" s="21">
        <v>10798.67</v>
      </c>
      <c r="G5" s="21" t="str">
        <f t="shared" si="1"/>
        <v/>
      </c>
      <c r="H5" s="22">
        <f t="shared" si="2"/>
        <v>0.21561058747113981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429</v>
      </c>
      <c r="C6" s="20" t="s">
        <v>19</v>
      </c>
      <c r="D6" s="21">
        <v>8874</v>
      </c>
      <c r="E6" s="21">
        <f t="shared" si="0"/>
        <v>9853.6650000000009</v>
      </c>
      <c r="F6" s="21">
        <v>10833.33</v>
      </c>
      <c r="G6" s="21" t="str">
        <f t="shared" si="1"/>
        <v/>
      </c>
      <c r="H6" s="22">
        <f t="shared" si="2"/>
        <v>0.2207944557133199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440</v>
      </c>
      <c r="C7" s="20" t="s">
        <v>19</v>
      </c>
      <c r="D7" s="21">
        <v>7378.42</v>
      </c>
      <c r="E7" s="21">
        <f t="shared" si="0"/>
        <v>8173.47</v>
      </c>
      <c r="F7" s="21">
        <v>8968.52</v>
      </c>
      <c r="G7" s="21" t="str">
        <f t="shared" si="1"/>
        <v/>
      </c>
      <c r="H7" s="22">
        <f t="shared" si="2"/>
        <v>0.21550684292843192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441</v>
      </c>
      <c r="C8" s="20" t="s">
        <v>19</v>
      </c>
      <c r="D8" s="21">
        <v>8916.27</v>
      </c>
      <c r="E8" s="21">
        <f t="shared" si="0"/>
        <v>11145.334999999999</v>
      </c>
      <c r="F8" s="21">
        <v>13374.4</v>
      </c>
      <c r="G8" s="21" t="str">
        <f t="shared" si="1"/>
        <v/>
      </c>
      <c r="H8" s="22">
        <f t="shared" si="2"/>
        <v>0.49999943922738987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442</v>
      </c>
      <c r="C10" s="20" t="s">
        <v>19</v>
      </c>
      <c r="D10" s="21">
        <v>8003.39</v>
      </c>
      <c r="E10" s="21">
        <f t="shared" si="0"/>
        <v>8865.5499999999993</v>
      </c>
      <c r="F10" s="21">
        <v>9727.7099999999991</v>
      </c>
      <c r="G10" s="21" t="str">
        <f t="shared" si="1"/>
        <v/>
      </c>
      <c r="H10" s="22">
        <f t="shared" si="2"/>
        <v>0.21544870361184443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443</v>
      </c>
      <c r="C11" s="20" t="s">
        <v>19</v>
      </c>
      <c r="D11" s="21">
        <v>6910</v>
      </c>
      <c r="E11" s="21">
        <f t="shared" si="0"/>
        <v>8119.5</v>
      </c>
      <c r="F11" s="21">
        <v>9329</v>
      </c>
      <c r="G11" s="21" t="str">
        <f t="shared" si="1"/>
        <v/>
      </c>
      <c r="H11" s="22">
        <f t="shared" si="2"/>
        <v>0.35007235890014465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8003.39</v>
      </c>
      <c r="E14" s="32">
        <f ca="1">MEDIAN(INDIRECT("E4"):E12)</f>
        <v>8865.5499999999993</v>
      </c>
      <c r="F14" s="32">
        <f ca="1">MEDIAN(INDIRECT("F4"):F12)</f>
        <v>9727.7099999999991</v>
      </c>
      <c r="G14" s="33"/>
      <c r="H14" s="34">
        <f ca="1">MEDIAN(INDIRECT("H4"):H12)</f>
        <v>0.21561058747113981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7992.2199999999993</v>
      </c>
      <c r="E15" s="33">
        <f ca="1">AVERAGE(INDIRECT("E4"):E12)</f>
        <v>9075.5692857142858</v>
      </c>
      <c r="F15" s="33">
        <f ca="1">AVERAGE(INDIRECT("F4"):F12)</f>
        <v>10158.918571428572</v>
      </c>
      <c r="G15" s="33"/>
      <c r="H15" s="34">
        <f ca="1">AVERAGE(INDIRECT("H4"):H12)</f>
        <v>0.26787408039308458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6.3658231885598937E-2</v>
      </c>
      <c r="E16" s="34">
        <f ca="1">IFERROR(INDIRECT(ADDRESS(ROW()-2,COLUMN()))/E3-1,"")</f>
        <v>6.3576707135659216E-2</v>
      </c>
      <c r="F16" s="34">
        <f ca="1">IFERROR(INDIRECT(ADDRESS(ROW()-2,COLUMN()))/F3-1,"")</f>
        <v>6.3509642716578441E-2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6.2173728137791651E-2</v>
      </c>
      <c r="E17" s="34">
        <f ca="1">IF(E3&gt;=INDIRECT(ADDRESS(ROW()-2,COLUMN())),"At Market",INDIRECT(ADDRESS(ROW()-2,COLUMN()))/E3-1)</f>
        <v>8.8772168255948802E-2</v>
      </c>
      <c r="F17" s="34">
        <f ca="1">IF(F3&gt;=INDIRECT(ADDRESS(ROW()-2,COLUMN())),"At Market",INDIRECT(ADDRESS(ROW()-2,COLUMN()))/F3-1)</f>
        <v>0.11065274975166983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7.17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Director Health &amp; Human Services Agency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444</v>
      </c>
      <c r="C3" s="12" t="s">
        <v>19</v>
      </c>
      <c r="D3" s="13">
        <v>13681.2</v>
      </c>
      <c r="E3" s="13">
        <f t="shared" ref="E3:E11" si="0">IF(OR(B3 = "No Comparable Class", B3 = "Data Not Available", B3 = "Not Surveyed"),"",MEDIAN(D3,F3))</f>
        <v>13681.2</v>
      </c>
      <c r="F3" s="13">
        <v>13681.2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445</v>
      </c>
      <c r="C4" s="20" t="s">
        <v>19</v>
      </c>
      <c r="D4" s="21">
        <v>12826.67</v>
      </c>
      <c r="E4" s="21">
        <f t="shared" si="0"/>
        <v>12826.67</v>
      </c>
      <c r="F4" s="21">
        <v>12826.67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Director Health &amp; Human Services Agency</v>
      </c>
      <c r="AN4" s="5">
        <f ca="1">E13</f>
        <v>8</v>
      </c>
      <c r="AO4" s="53">
        <f>D3</f>
        <v>13681.2</v>
      </c>
      <c r="AP4" s="53">
        <f>E3</f>
        <v>13681.2</v>
      </c>
      <c r="AQ4" s="53">
        <f>F3</f>
        <v>13681.2</v>
      </c>
      <c r="AR4" s="53">
        <f ca="1">D14</f>
        <v>13352.189999999999</v>
      </c>
      <c r="AS4" s="53">
        <f ca="1">E14</f>
        <v>15501.8</v>
      </c>
      <c r="AT4" s="53">
        <f ca="1">F14</f>
        <v>17654.974999999999</v>
      </c>
      <c r="AU4" s="11">
        <f ca="1">D16</f>
        <v>-2.404832909393928E-2</v>
      </c>
      <c r="AV4" s="11">
        <f ca="1">E16</f>
        <v>0.13307312224073908</v>
      </c>
      <c r="AW4" s="11">
        <f ca="1">F16</f>
        <v>0.29045515013302903</v>
      </c>
    </row>
    <row r="5" spans="1:49" ht="18.75" customHeight="1" x14ac:dyDescent="0.45">
      <c r="A5" s="20" t="s">
        <v>22</v>
      </c>
      <c r="B5" s="20" t="s">
        <v>446</v>
      </c>
      <c r="C5" s="20" t="s">
        <v>19</v>
      </c>
      <c r="D5" s="21">
        <v>15112.93</v>
      </c>
      <c r="E5" s="21">
        <f t="shared" si="0"/>
        <v>16740.53</v>
      </c>
      <c r="F5" s="21">
        <v>18368.13</v>
      </c>
      <c r="G5" s="21" t="str">
        <f t="shared" si="1"/>
        <v/>
      </c>
      <c r="H5" s="22">
        <f t="shared" si="2"/>
        <v>0.21539172086418712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447</v>
      </c>
      <c r="C6" s="20" t="s">
        <v>19</v>
      </c>
      <c r="D6" s="21">
        <v>13877.71</v>
      </c>
      <c r="E6" s="21">
        <f t="shared" si="0"/>
        <v>15409.764999999999</v>
      </c>
      <c r="F6" s="21">
        <v>16941.82</v>
      </c>
      <c r="G6" s="21" t="str">
        <f t="shared" si="1"/>
        <v/>
      </c>
      <c r="H6" s="22">
        <f t="shared" si="2"/>
        <v>0.2207936323788291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448</v>
      </c>
      <c r="C7" s="20" t="s">
        <v>19</v>
      </c>
      <c r="D7" s="21">
        <v>16267.53</v>
      </c>
      <c r="E7" s="21">
        <f t="shared" si="0"/>
        <v>18020.404999999999</v>
      </c>
      <c r="F7" s="21">
        <v>19773.28</v>
      </c>
      <c r="G7" s="21" t="str">
        <f t="shared" si="1"/>
        <v/>
      </c>
      <c r="H7" s="22">
        <f t="shared" si="2"/>
        <v>0.21550598031784785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449</v>
      </c>
      <c r="C8" s="20" t="s">
        <v>19</v>
      </c>
      <c r="D8" s="21">
        <v>12415.67</v>
      </c>
      <c r="E8" s="21">
        <f t="shared" si="0"/>
        <v>15593.834999999999</v>
      </c>
      <c r="F8" s="21">
        <v>18772</v>
      </c>
      <c r="G8" s="21" t="str">
        <f t="shared" si="1"/>
        <v/>
      </c>
      <c r="H8" s="22">
        <f t="shared" si="2"/>
        <v>0.51196028889298772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450</v>
      </c>
      <c r="C9" s="20" t="s">
        <v>19</v>
      </c>
      <c r="D9" s="21">
        <v>12652.54</v>
      </c>
      <c r="E9" s="21">
        <f t="shared" si="0"/>
        <v>12910.060000000001</v>
      </c>
      <c r="F9" s="21">
        <v>13167.58</v>
      </c>
      <c r="G9" s="21" t="str">
        <f t="shared" si="1"/>
        <v/>
      </c>
      <c r="H9" s="22">
        <f t="shared" si="2"/>
        <v>4.070645103670878E-2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451</v>
      </c>
      <c r="C10" s="20" t="s">
        <v>19</v>
      </c>
      <c r="D10" s="21">
        <v>15724.66</v>
      </c>
      <c r="E10" s="21">
        <f t="shared" si="0"/>
        <v>17419.34</v>
      </c>
      <c r="F10" s="21">
        <v>19114.02</v>
      </c>
      <c r="G10" s="21" t="str">
        <f t="shared" si="1"/>
        <v/>
      </c>
      <c r="H10" s="22">
        <f t="shared" si="2"/>
        <v>0.21554424706162179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452</v>
      </c>
      <c r="C11" s="20" t="s">
        <v>19</v>
      </c>
      <c r="D11" s="21">
        <v>11755</v>
      </c>
      <c r="E11" s="21">
        <f t="shared" si="0"/>
        <v>13812.5</v>
      </c>
      <c r="F11" s="21">
        <v>15870</v>
      </c>
      <c r="G11" s="21" t="str">
        <f t="shared" si="1"/>
        <v/>
      </c>
      <c r="H11" s="22">
        <f t="shared" si="2"/>
        <v>0.35006380263717563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13352.189999999999</v>
      </c>
      <c r="E14" s="32">
        <f ca="1">MEDIAN(INDIRECT("E4"):E12)</f>
        <v>15501.8</v>
      </c>
      <c r="F14" s="32">
        <f ca="1">MEDIAN(INDIRECT("F4"):F12)</f>
        <v>17654.974999999999</v>
      </c>
      <c r="G14" s="33"/>
      <c r="H14" s="34">
        <f ca="1">MEDIAN(INDIRECT("H4"):H12)</f>
        <v>0.21552511368973482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13829.088749999999</v>
      </c>
      <c r="E15" s="33">
        <f ca="1">AVERAGE(INDIRECT("E4"):E12)</f>
        <v>15341.638124999998</v>
      </c>
      <c r="F15" s="33">
        <f ca="1">AVERAGE(INDIRECT("F4"):F12)</f>
        <v>16854.1875</v>
      </c>
      <c r="G15" s="33"/>
      <c r="H15" s="34">
        <f ca="1">AVERAGE(INDIRECT("H4"):H12)</f>
        <v>0.22124576539866975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-2.404832909393928E-2</v>
      </c>
      <c r="E16" s="34">
        <f ca="1">IFERROR(INDIRECT(ADDRESS(ROW()-2,COLUMN()))/E3-1,"")</f>
        <v>0.13307312224073908</v>
      </c>
      <c r="F16" s="34">
        <f ca="1">IFERROR(INDIRECT(ADDRESS(ROW()-2,COLUMN()))/F3-1,"")</f>
        <v>0.29045515013302903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1.0809632926936041E-2</v>
      </c>
      <c r="E17" s="34">
        <f ca="1">IF(E3&gt;=INDIRECT(ADDRESS(ROW()-2,COLUMN())),"At Market",INDIRECT(ADDRESS(ROW()-2,COLUMN()))/E3-1)</f>
        <v>0.1213664097447591</v>
      </c>
      <c r="F17" s="34">
        <f ca="1">IF(F3&gt;=INDIRECT(ADDRESS(ROW()-2,COLUMN())),"At Market",INDIRECT(ADDRESS(ROW()-2,COLUMN()))/F3-1)</f>
        <v>0.23192318656258215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8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Administrative Services Officer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86</v>
      </c>
      <c r="C3" s="12" t="s">
        <v>19</v>
      </c>
      <c r="D3" s="13">
        <v>4142.67</v>
      </c>
      <c r="E3" s="13">
        <f t="shared" ref="E3:E11" si="0">IF(OR(B3 = "No Comparable Class", B3 = "Data Not Available", B3 = "Not Surveyed"),"",MEDIAN(D3,F3))</f>
        <v>4591.6000000000004</v>
      </c>
      <c r="F3" s="13">
        <v>5040.53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0.21673461801205485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70</v>
      </c>
      <c r="C4" s="20" t="s">
        <v>19</v>
      </c>
      <c r="D4" s="21">
        <v>4165.2</v>
      </c>
      <c r="E4" s="21">
        <f t="shared" si="0"/>
        <v>4614.1350000000002</v>
      </c>
      <c r="F4" s="21">
        <v>5063.07</v>
      </c>
      <c r="G4" s="21" t="str">
        <f t="shared" si="1"/>
        <v/>
      </c>
      <c r="H4" s="22">
        <f t="shared" si="2"/>
        <v>0.21556467876692587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Administrative Services Officer II</v>
      </c>
      <c r="AN4" s="5">
        <f ca="1">E13</f>
        <v>6</v>
      </c>
      <c r="AO4" s="53">
        <f>D3</f>
        <v>4142.67</v>
      </c>
      <c r="AP4" s="53">
        <f>E3</f>
        <v>4591.6000000000004</v>
      </c>
      <c r="AQ4" s="53">
        <f>F3</f>
        <v>5040.53</v>
      </c>
      <c r="AR4" s="53">
        <f ca="1">D14</f>
        <v>4302.1350000000002</v>
      </c>
      <c r="AS4" s="53">
        <f ca="1">E14</f>
        <v>4765.3675000000003</v>
      </c>
      <c r="AT4" s="53">
        <f ca="1">F14</f>
        <v>5228.6000000000004</v>
      </c>
      <c r="AU4" s="11">
        <f ca="1">D16</f>
        <v>3.8493290558987425E-2</v>
      </c>
      <c r="AV4" s="11">
        <f ca="1">E16</f>
        <v>3.7844651102012294E-2</v>
      </c>
      <c r="AW4" s="11">
        <f ca="1">F16</f>
        <v>3.7311552554989413E-2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87</v>
      </c>
      <c r="C6" s="20" t="s">
        <v>19</v>
      </c>
      <c r="D6" s="21">
        <v>4961.5</v>
      </c>
      <c r="E6" s="21">
        <f t="shared" si="0"/>
        <v>5509.2350000000006</v>
      </c>
      <c r="F6" s="21">
        <v>6056.97</v>
      </c>
      <c r="G6" s="21" t="str">
        <f t="shared" si="1"/>
        <v/>
      </c>
      <c r="H6" s="22">
        <f t="shared" si="2"/>
        <v>0.22079411468305965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88</v>
      </c>
      <c r="C8" s="20" t="s">
        <v>19</v>
      </c>
      <c r="D8" s="21">
        <v>4439.07</v>
      </c>
      <c r="E8" s="21">
        <f t="shared" si="0"/>
        <v>4916.6000000000004</v>
      </c>
      <c r="F8" s="21">
        <v>5394.13</v>
      </c>
      <c r="G8" s="21" t="str">
        <f t="shared" si="1"/>
        <v/>
      </c>
      <c r="H8" s="22">
        <f t="shared" si="2"/>
        <v>0.21514866852741688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70</v>
      </c>
      <c r="C9" s="20" t="s">
        <v>19</v>
      </c>
      <c r="D9" s="21">
        <v>3636.53</v>
      </c>
      <c r="E9" s="21">
        <f t="shared" si="0"/>
        <v>4037.87</v>
      </c>
      <c r="F9" s="21">
        <v>4439.21</v>
      </c>
      <c r="G9" s="21" t="str">
        <f t="shared" si="1"/>
        <v/>
      </c>
      <c r="H9" s="22">
        <f t="shared" si="2"/>
        <v>0.22072690174424525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69</v>
      </c>
      <c r="C10" s="20" t="s">
        <v>19</v>
      </c>
      <c r="D10" s="21">
        <v>4097.1099999999997</v>
      </c>
      <c r="E10" s="21">
        <f t="shared" si="0"/>
        <v>4539.0249999999996</v>
      </c>
      <c r="F10" s="21">
        <v>4980.9399999999996</v>
      </c>
      <c r="G10" s="21" t="str">
        <f t="shared" si="1"/>
        <v/>
      </c>
      <c r="H10" s="22">
        <f t="shared" si="2"/>
        <v>0.21572034922176853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89</v>
      </c>
      <c r="C11" s="20" t="s">
        <v>19</v>
      </c>
      <c r="D11" s="21">
        <v>5458</v>
      </c>
      <c r="E11" s="21">
        <f t="shared" si="0"/>
        <v>6413.5</v>
      </c>
      <c r="F11" s="21">
        <v>7369</v>
      </c>
      <c r="G11" s="21" t="str">
        <f t="shared" si="1"/>
        <v/>
      </c>
      <c r="H11" s="22">
        <f t="shared" si="2"/>
        <v>0.35012825210699883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4302.1350000000002</v>
      </c>
      <c r="E14" s="32">
        <f ca="1">MEDIAN(INDIRECT("E4"):E12)</f>
        <v>4765.3675000000003</v>
      </c>
      <c r="F14" s="32">
        <f ca="1">MEDIAN(INDIRECT("F4"):F12)</f>
        <v>5228.6000000000004</v>
      </c>
      <c r="G14" s="33"/>
      <c r="H14" s="34">
        <f ca="1">MEDIAN(INDIRECT("H4"):H12)</f>
        <v>0.21822362548300689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4459.5683333333336</v>
      </c>
      <c r="E15" s="33">
        <f ca="1">AVERAGE(INDIRECT("E4"):E12)</f>
        <v>5005.060833333333</v>
      </c>
      <c r="F15" s="33">
        <f ca="1">AVERAGE(INDIRECT("F4"):F12)</f>
        <v>5550.5533333333333</v>
      </c>
      <c r="G15" s="33"/>
      <c r="H15" s="34">
        <f ca="1">AVERAGE(INDIRECT("H4"):H12)</f>
        <v>0.23968049417506918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3.8493290558987425E-2</v>
      </c>
      <c r="E16" s="34">
        <f ca="1">IFERROR(INDIRECT(ADDRESS(ROW()-2,COLUMN()))/E3-1,"")</f>
        <v>3.7844651102012294E-2</v>
      </c>
      <c r="F16" s="34">
        <f ca="1">IFERROR(INDIRECT(ADDRESS(ROW()-2,COLUMN()))/F3-1,"")</f>
        <v>3.7311552554989413E-2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7.6496156665467829E-2</v>
      </c>
      <c r="E17" s="34">
        <f ca="1">IF(E3&gt;=INDIRECT(ADDRESS(ROW()-2,COLUMN())),"At Market",INDIRECT(ADDRESS(ROW()-2,COLUMN()))/E3-1)</f>
        <v>9.004722391613651E-2</v>
      </c>
      <c r="F17" s="34">
        <f ca="1">IF(F3&gt;=INDIRECT(ADDRESS(ROW()-2,COLUMN())),"At Market",INDIRECT(ADDRESS(ROW()-2,COLUMN()))/F3-1)</f>
        <v>0.10118446539021364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2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Director of Integrated Waste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453</v>
      </c>
      <c r="C3" s="12" t="s">
        <v>19</v>
      </c>
      <c r="D3" s="13">
        <v>9295.8700000000008</v>
      </c>
      <c r="E3" s="13">
        <f t="shared" ref="E3:E11" si="0">IF(OR(B3 = "No Comparable Class", B3 = "Data Not Available", B3 = "Not Surveyed"),"",MEDIAN(D3,F3))</f>
        <v>10298.6</v>
      </c>
      <c r="F3" s="13">
        <v>11301.33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0.21573666585268492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454</v>
      </c>
      <c r="C4" s="20" t="s">
        <v>19</v>
      </c>
      <c r="D4" s="21">
        <v>9640.7999999999993</v>
      </c>
      <c r="E4" s="21">
        <f t="shared" si="0"/>
        <v>9640.7999999999993</v>
      </c>
      <c r="F4" s="21">
        <v>9640.7999999999993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Director of Integrated Waste</v>
      </c>
      <c r="AN4" s="5">
        <f ca="1">E13</f>
        <v>5</v>
      </c>
      <c r="AO4" s="53">
        <f>D3</f>
        <v>9295.8700000000008</v>
      </c>
      <c r="AP4" s="53">
        <f>E3</f>
        <v>10298.6</v>
      </c>
      <c r="AQ4" s="53">
        <f>F3</f>
        <v>11301.33</v>
      </c>
      <c r="AR4" s="53">
        <f ca="1">D14</f>
        <v>9640.7999999999993</v>
      </c>
      <c r="AS4" s="53">
        <f ca="1">E14</f>
        <v>9853.6650000000009</v>
      </c>
      <c r="AT4" s="53">
        <f ca="1">F14</f>
        <v>10833.33</v>
      </c>
      <c r="AU4" s="11">
        <f ca="1">D16</f>
        <v>3.7105725445816029E-2</v>
      </c>
      <c r="AV4" s="11">
        <f ca="1">E16</f>
        <v>-4.3203445128463969E-2</v>
      </c>
      <c r="AW4" s="11">
        <f ca="1">F16</f>
        <v>-4.141105515899457E-2</v>
      </c>
    </row>
    <row r="5" spans="1:49" ht="18.75" customHeight="1" x14ac:dyDescent="0.45">
      <c r="A5" s="20" t="s">
        <v>22</v>
      </c>
      <c r="B5" s="20" t="s">
        <v>77</v>
      </c>
      <c r="C5" s="20" t="s">
        <v>19</v>
      </c>
      <c r="D5" s="21"/>
      <c r="E5" s="21" t="str">
        <f t="shared" si="0"/>
        <v/>
      </c>
      <c r="F5" s="21"/>
      <c r="G5" s="21" t="str">
        <f t="shared" si="1"/>
        <v/>
      </c>
      <c r="H5" s="22" t="str">
        <f t="shared" si="2"/>
        <v/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429</v>
      </c>
      <c r="C6" s="20" t="s">
        <v>19</v>
      </c>
      <c r="D6" s="21">
        <v>8874</v>
      </c>
      <c r="E6" s="21">
        <f t="shared" si="0"/>
        <v>9853.6650000000009</v>
      </c>
      <c r="F6" s="21">
        <v>10833.33</v>
      </c>
      <c r="G6" s="21" t="str">
        <f t="shared" si="1"/>
        <v/>
      </c>
      <c r="H6" s="22">
        <f t="shared" si="2"/>
        <v>0.2207944557133199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455</v>
      </c>
      <c r="C7" s="20" t="s">
        <v>19</v>
      </c>
      <c r="D7" s="21">
        <v>11119.42</v>
      </c>
      <c r="E7" s="21">
        <f t="shared" si="0"/>
        <v>12317.575000000001</v>
      </c>
      <c r="F7" s="21">
        <v>13515.73</v>
      </c>
      <c r="G7" s="21" t="str">
        <f t="shared" si="1"/>
        <v/>
      </c>
      <c r="H7" s="22">
        <f t="shared" si="2"/>
        <v>0.21550674405679437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456</v>
      </c>
      <c r="C9" s="20" t="s">
        <v>19</v>
      </c>
      <c r="D9" s="21">
        <v>8447.4699999999993</v>
      </c>
      <c r="E9" s="21">
        <f t="shared" si="0"/>
        <v>9380.0450000000001</v>
      </c>
      <c r="F9" s="21">
        <v>10312.620000000001</v>
      </c>
      <c r="G9" s="21" t="str">
        <f t="shared" si="1"/>
        <v/>
      </c>
      <c r="H9" s="22">
        <f t="shared" si="2"/>
        <v>0.22079391817905258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457</v>
      </c>
      <c r="C10" s="20" t="s">
        <v>19</v>
      </c>
      <c r="D10" s="21">
        <v>10937.45</v>
      </c>
      <c r="E10" s="21">
        <f t="shared" si="0"/>
        <v>12115.995000000001</v>
      </c>
      <c r="F10" s="21">
        <v>13294.54</v>
      </c>
      <c r="G10" s="21" t="str">
        <f t="shared" si="1"/>
        <v/>
      </c>
      <c r="H10" s="22">
        <f t="shared" si="2"/>
        <v>0.21550635660048734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9640.7999999999993</v>
      </c>
      <c r="E14" s="32">
        <f ca="1">MEDIAN(INDIRECT("E4"):E12)</f>
        <v>9853.6650000000009</v>
      </c>
      <c r="F14" s="32">
        <f ca="1">MEDIAN(INDIRECT("F4"):F12)</f>
        <v>10833.33</v>
      </c>
      <c r="G14" s="33"/>
      <c r="H14" s="34">
        <f ca="1">MEDIAN(INDIRECT("H4"):H12)</f>
        <v>0.21550674405679437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9803.8279999999995</v>
      </c>
      <c r="E15" s="33">
        <f ca="1">AVERAGE(INDIRECT("E4"):E12)</f>
        <v>10661.616</v>
      </c>
      <c r="F15" s="33">
        <f ca="1">AVERAGE(INDIRECT("F4"):F12)</f>
        <v>11519.404</v>
      </c>
      <c r="G15" s="33"/>
      <c r="H15" s="34">
        <f ca="1">AVERAGE(INDIRECT("H4"):H12)</f>
        <v>0.17452029490993085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3.7105725445816029E-2</v>
      </c>
      <c r="E16" s="34">
        <f ca="1">IFERROR(INDIRECT(ADDRESS(ROW()-2,COLUMN()))/E3-1,"")</f>
        <v>-4.3203445128463969E-2</v>
      </c>
      <c r="F16" s="34">
        <f ca="1">IFERROR(INDIRECT(ADDRESS(ROW()-2,COLUMN()))/F3-1,"")</f>
        <v>-4.141105515899457E-2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5.4643406157788288E-2</v>
      </c>
      <c r="E17" s="34">
        <f ca="1">IF(E3&gt;=INDIRECT(ADDRESS(ROW()-2,COLUMN())),"At Market",INDIRECT(ADDRESS(ROW()-2,COLUMN()))/E3-1)</f>
        <v>3.5249062979433976E-2</v>
      </c>
      <c r="F17" s="34">
        <f ca="1">IF(F3&gt;=INDIRECT(ADDRESS(ROW()-2,COLUMN())),"At Market",INDIRECT(ADDRESS(ROW()-2,COLUMN()))/F3-1)</f>
        <v>1.9296312911843083E-2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2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Director Planning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458</v>
      </c>
      <c r="C3" s="12" t="s">
        <v>19</v>
      </c>
      <c r="D3" s="13">
        <v>11701.73</v>
      </c>
      <c r="E3" s="13">
        <f t="shared" ref="E3:E11" si="0">IF(OR(B3 = "No Comparable Class", B3 = "Data Not Available", B3 = "Not Surveyed"),"",MEDIAN(D3,F3))</f>
        <v>11701.73</v>
      </c>
      <c r="F3" s="13">
        <v>11701.73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459</v>
      </c>
      <c r="C4" s="20" t="s">
        <v>19</v>
      </c>
      <c r="D4" s="21">
        <v>9699.73</v>
      </c>
      <c r="E4" s="21">
        <f t="shared" si="0"/>
        <v>9699.73</v>
      </c>
      <c r="F4" s="21">
        <v>9699.73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Director Planning</v>
      </c>
      <c r="AN4" s="5">
        <f ca="1">E13</f>
        <v>7</v>
      </c>
      <c r="AO4" s="53">
        <f>D3</f>
        <v>11701.73</v>
      </c>
      <c r="AP4" s="53">
        <f>E3</f>
        <v>11701.73</v>
      </c>
      <c r="AQ4" s="53">
        <f>F3</f>
        <v>11701.73</v>
      </c>
      <c r="AR4" s="53">
        <f ca="1">D14</f>
        <v>9866.4500000000007</v>
      </c>
      <c r="AS4" s="53">
        <f ca="1">E14</f>
        <v>10929.59</v>
      </c>
      <c r="AT4" s="53">
        <f ca="1">F14</f>
        <v>11992.73</v>
      </c>
      <c r="AU4" s="11">
        <f ca="1">D16</f>
        <v>-0.15683834783403816</v>
      </c>
      <c r="AV4" s="11">
        <f ca="1">E16</f>
        <v>-6.5985115021454099E-2</v>
      </c>
      <c r="AW4" s="11">
        <f ca="1">F16</f>
        <v>2.4868117791130073E-2</v>
      </c>
    </row>
    <row r="5" spans="1:49" ht="18.75" customHeight="1" x14ac:dyDescent="0.45">
      <c r="A5" s="20" t="s">
        <v>22</v>
      </c>
      <c r="B5" s="20" t="s">
        <v>460</v>
      </c>
      <c r="C5" s="20" t="s">
        <v>19</v>
      </c>
      <c r="D5" s="21">
        <v>8961.33</v>
      </c>
      <c r="E5" s="21">
        <f t="shared" si="0"/>
        <v>9926.7999999999993</v>
      </c>
      <c r="F5" s="21">
        <v>10892.27</v>
      </c>
      <c r="G5" s="21" t="str">
        <f t="shared" si="1"/>
        <v/>
      </c>
      <c r="H5" s="22">
        <f t="shared" si="2"/>
        <v>0.21547471190102363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458</v>
      </c>
      <c r="C6" s="20" t="s">
        <v>19</v>
      </c>
      <c r="D6" s="21">
        <v>10868.78</v>
      </c>
      <c r="E6" s="21">
        <f t="shared" si="0"/>
        <v>12068.66</v>
      </c>
      <c r="F6" s="21">
        <v>13268.54</v>
      </c>
      <c r="G6" s="21" t="str">
        <f t="shared" si="1"/>
        <v/>
      </c>
      <c r="H6" s="22">
        <f t="shared" si="2"/>
        <v>0.22079387014917962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460</v>
      </c>
      <c r="C7" s="20" t="s">
        <v>19</v>
      </c>
      <c r="D7" s="21">
        <v>9866.4500000000007</v>
      </c>
      <c r="E7" s="21">
        <f t="shared" si="0"/>
        <v>10929.59</v>
      </c>
      <c r="F7" s="21">
        <v>11992.73</v>
      </c>
      <c r="G7" s="21" t="str">
        <f t="shared" si="1"/>
        <v/>
      </c>
      <c r="H7" s="22">
        <f t="shared" si="2"/>
        <v>0.21550608374846059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461</v>
      </c>
      <c r="C8" s="20" t="s">
        <v>19</v>
      </c>
      <c r="D8" s="21">
        <v>11235.47</v>
      </c>
      <c r="E8" s="21">
        <f t="shared" si="0"/>
        <v>14043.470000000001</v>
      </c>
      <c r="F8" s="21">
        <v>16851.47</v>
      </c>
      <c r="G8" s="21" t="str">
        <f t="shared" si="1"/>
        <v/>
      </c>
      <c r="H8" s="22">
        <f t="shared" si="2"/>
        <v>0.49984557833361687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462</v>
      </c>
      <c r="C10" s="20" t="s">
        <v>19</v>
      </c>
      <c r="D10" s="21">
        <v>12054.76</v>
      </c>
      <c r="E10" s="21">
        <f t="shared" si="0"/>
        <v>13353.68</v>
      </c>
      <c r="F10" s="21">
        <v>14652.6</v>
      </c>
      <c r="G10" s="21" t="str">
        <f t="shared" si="1"/>
        <v/>
      </c>
      <c r="H10" s="22">
        <f t="shared" si="2"/>
        <v>0.2155032534865895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463</v>
      </c>
      <c r="C11" s="20" t="s">
        <v>19</v>
      </c>
      <c r="D11" s="21">
        <v>7776</v>
      </c>
      <c r="E11" s="21">
        <f t="shared" si="0"/>
        <v>9137</v>
      </c>
      <c r="F11" s="21">
        <v>10498</v>
      </c>
      <c r="G11" s="21" t="str">
        <f t="shared" si="1"/>
        <v/>
      </c>
      <c r="H11" s="22">
        <f t="shared" si="2"/>
        <v>0.35005144032921809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9866.4500000000007</v>
      </c>
      <c r="E14" s="32">
        <f ca="1">MEDIAN(INDIRECT("E4"):E12)</f>
        <v>10929.59</v>
      </c>
      <c r="F14" s="32">
        <f ca="1">MEDIAN(INDIRECT("F4"):F12)</f>
        <v>11992.73</v>
      </c>
      <c r="G14" s="33"/>
      <c r="H14" s="34">
        <f ca="1">MEDIAN(INDIRECT("H4"):H12)</f>
        <v>0.21550608374846059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10066.074285714285</v>
      </c>
      <c r="E15" s="33">
        <f ca="1">AVERAGE(INDIRECT("E4"):E12)</f>
        <v>11308.41857142857</v>
      </c>
      <c r="F15" s="33">
        <f ca="1">AVERAGE(INDIRECT("F4"):F12)</f>
        <v>12550.76285714286</v>
      </c>
      <c r="G15" s="33"/>
      <c r="H15" s="34">
        <f ca="1">AVERAGE(INDIRECT("H4"):H12)</f>
        <v>0.24531070542115546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-0.15683834783403816</v>
      </c>
      <c r="E16" s="34">
        <f ca="1">IFERROR(INDIRECT(ADDRESS(ROW()-2,COLUMN()))/E3-1,"")</f>
        <v>-6.5985115021454099E-2</v>
      </c>
      <c r="F16" s="34">
        <f ca="1">IFERROR(INDIRECT(ADDRESS(ROW()-2,COLUMN()))/F3-1,"")</f>
        <v>2.4868117791130073E-2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>
        <f ca="1">IF(F3&gt;=INDIRECT(ADDRESS(ROW()-2,COLUMN())),"At Market",INDIRECT(ADDRESS(ROW()-2,COLUMN()))/F3-1)</f>
        <v>7.2556182474117881E-2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4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Director Public Health Nursing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464</v>
      </c>
      <c r="C3" s="12" t="s">
        <v>19</v>
      </c>
      <c r="D3" s="13">
        <v>7058.13</v>
      </c>
      <c r="E3" s="13">
        <f t="shared" ref="E3:E11" si="0">IF(OR(B3 = "No Comparable Class", B3 = "Data Not Available", B3 = "Not Surveyed"),"",MEDIAN(D3,F3))</f>
        <v>7816.4650000000001</v>
      </c>
      <c r="F3" s="13">
        <v>8574.7999999999993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0.21488269555817174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465</v>
      </c>
      <c r="C4" s="20" t="s">
        <v>19</v>
      </c>
      <c r="D4" s="21">
        <v>10417.33</v>
      </c>
      <c r="E4" s="21">
        <f t="shared" si="0"/>
        <v>10417.33</v>
      </c>
      <c r="F4" s="21">
        <v>10417.33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Director Public Health Nursing</v>
      </c>
      <c r="AN4" s="5">
        <f ca="1">E13</f>
        <v>8</v>
      </c>
      <c r="AO4" s="53">
        <f>D3</f>
        <v>7058.13</v>
      </c>
      <c r="AP4" s="53">
        <f>E3</f>
        <v>7816.4650000000001</v>
      </c>
      <c r="AQ4" s="53">
        <f>F3</f>
        <v>8574.7999999999993</v>
      </c>
      <c r="AR4" s="53">
        <f ca="1">D14</f>
        <v>10418.5</v>
      </c>
      <c r="AS4" s="53">
        <f ca="1">E14</f>
        <v>10979.875</v>
      </c>
      <c r="AT4" s="53">
        <f ca="1">F14</f>
        <v>11830.904999999999</v>
      </c>
      <c r="AU4" s="11">
        <f ca="1">D16</f>
        <v>0.47609919341241946</v>
      </c>
      <c r="AV4" s="11">
        <f ca="1">E16</f>
        <v>0.40471108103215458</v>
      </c>
      <c r="AW4" s="11">
        <f ca="1">F16</f>
        <v>0.37972955637449268</v>
      </c>
    </row>
    <row r="5" spans="1:49" ht="18.75" customHeight="1" x14ac:dyDescent="0.45">
      <c r="A5" s="20" t="s">
        <v>22</v>
      </c>
      <c r="B5" s="20" t="s">
        <v>395</v>
      </c>
      <c r="C5" s="20" t="s">
        <v>19</v>
      </c>
      <c r="D5" s="21">
        <v>11625.47</v>
      </c>
      <c r="E5" s="21">
        <f t="shared" si="0"/>
        <v>12877.8</v>
      </c>
      <c r="F5" s="21">
        <v>14130.13</v>
      </c>
      <c r="G5" s="21" t="str">
        <f t="shared" si="1"/>
        <v/>
      </c>
      <c r="H5" s="22">
        <f t="shared" si="2"/>
        <v>0.21544591315447881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464</v>
      </c>
      <c r="C6" s="20" t="s">
        <v>19</v>
      </c>
      <c r="D6" s="21">
        <v>9007.7800000000007</v>
      </c>
      <c r="E6" s="21">
        <f t="shared" si="0"/>
        <v>10002.209999999999</v>
      </c>
      <c r="F6" s="21">
        <v>10996.64</v>
      </c>
      <c r="G6" s="21" t="str">
        <f t="shared" si="1"/>
        <v/>
      </c>
      <c r="H6" s="22">
        <f t="shared" si="2"/>
        <v>0.22079358066027344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466</v>
      </c>
      <c r="C7" s="20" t="s">
        <v>19</v>
      </c>
      <c r="D7" s="21">
        <v>11228.35</v>
      </c>
      <c r="E7" s="21">
        <f t="shared" si="0"/>
        <v>12438.24</v>
      </c>
      <c r="F7" s="21">
        <v>13648.13</v>
      </c>
      <c r="G7" s="21" t="str">
        <f t="shared" si="1"/>
        <v/>
      </c>
      <c r="H7" s="22">
        <f t="shared" si="2"/>
        <v>0.21550628542929262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467</v>
      </c>
      <c r="C8" s="20" t="s">
        <v>19</v>
      </c>
      <c r="D8" s="21">
        <v>15303.6</v>
      </c>
      <c r="E8" s="21">
        <f t="shared" si="0"/>
        <v>19129.064999999999</v>
      </c>
      <c r="F8" s="21">
        <v>22954.53</v>
      </c>
      <c r="G8" s="21" t="str">
        <f t="shared" si="1"/>
        <v/>
      </c>
      <c r="H8" s="22">
        <f t="shared" si="2"/>
        <v>0.49994315063122396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395</v>
      </c>
      <c r="C9" s="20" t="s">
        <v>19</v>
      </c>
      <c r="D9" s="21">
        <v>8447.4699999999993</v>
      </c>
      <c r="E9" s="21">
        <f t="shared" si="0"/>
        <v>9380.0450000000001</v>
      </c>
      <c r="F9" s="21">
        <v>10312.620000000001</v>
      </c>
      <c r="G9" s="21" t="str">
        <f t="shared" si="1"/>
        <v/>
      </c>
      <c r="H9" s="22">
        <f t="shared" si="2"/>
        <v>0.22079391817905258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468</v>
      </c>
      <c r="C10" s="20" t="s">
        <v>19</v>
      </c>
      <c r="D10" s="21">
        <v>10419.67</v>
      </c>
      <c r="E10" s="21">
        <f t="shared" si="0"/>
        <v>11542.42</v>
      </c>
      <c r="F10" s="21">
        <v>12665.17</v>
      </c>
      <c r="G10" s="21" t="str">
        <f t="shared" si="1"/>
        <v/>
      </c>
      <c r="H10" s="22">
        <f t="shared" si="2"/>
        <v>0.21550586534890259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469</v>
      </c>
      <c r="C11" s="20" t="s">
        <v>19</v>
      </c>
      <c r="D11" s="21">
        <v>7776</v>
      </c>
      <c r="E11" s="21">
        <f t="shared" si="0"/>
        <v>9137</v>
      </c>
      <c r="F11" s="21">
        <v>10498</v>
      </c>
      <c r="G11" s="21" t="str">
        <f t="shared" si="1"/>
        <v/>
      </c>
      <c r="H11" s="22">
        <f t="shared" si="2"/>
        <v>0.35005144032921809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10418.5</v>
      </c>
      <c r="E14" s="32">
        <f ca="1">MEDIAN(INDIRECT("E4"):E12)</f>
        <v>10979.875</v>
      </c>
      <c r="F14" s="32">
        <f ca="1">MEDIAN(INDIRECT("F4"):F12)</f>
        <v>11830.904999999999</v>
      </c>
      <c r="G14" s="33"/>
      <c r="H14" s="34">
        <f ca="1">MEDIAN(INDIRECT("H4"):H12)</f>
        <v>0.21814993304478303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10528.20875</v>
      </c>
      <c r="E15" s="33">
        <f ca="1">AVERAGE(INDIRECT("E4"):E12)</f>
        <v>11865.513749999998</v>
      </c>
      <c r="F15" s="33">
        <f ca="1">AVERAGE(INDIRECT("F4"):F12)</f>
        <v>13202.818749999999</v>
      </c>
      <c r="G15" s="33"/>
      <c r="H15" s="34">
        <f ca="1">AVERAGE(INDIRECT("H4"):H12)</f>
        <v>0.24225501921655526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0.47609919341241946</v>
      </c>
      <c r="E16" s="34">
        <f ca="1">IFERROR(INDIRECT(ADDRESS(ROW()-2,COLUMN()))/E3-1,"")</f>
        <v>0.40471108103215458</v>
      </c>
      <c r="F16" s="34">
        <f ca="1">IFERROR(INDIRECT(ADDRESS(ROW()-2,COLUMN()))/F3-1,"")</f>
        <v>0.37972955637449268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0.49164279348779338</v>
      </c>
      <c r="E17" s="34">
        <f ca="1">IF(E3&gt;=INDIRECT(ADDRESS(ROW()-2,COLUMN())),"At Market",INDIRECT(ADDRESS(ROW()-2,COLUMN()))/E3-1)</f>
        <v>0.51801533685623857</v>
      </c>
      <c r="F17" s="34">
        <f ca="1">IF(F3&gt;=INDIRECT(ADDRESS(ROW()-2,COLUMN())),"At Market",INDIRECT(ADDRESS(ROW()-2,COLUMN()))/F3-1)</f>
        <v>0.53972322969631947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2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Director Public Works &amp; Transportation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470</v>
      </c>
      <c r="C3" s="12" t="s">
        <v>19</v>
      </c>
      <c r="D3" s="13">
        <v>13681.2</v>
      </c>
      <c r="E3" s="13">
        <f t="shared" ref="E3:E11" si="0">IF(OR(B3 = "No Comparable Class", B3 = "Data Not Available", B3 = "Not Surveyed"),"",MEDIAN(D3,F3))</f>
        <v>13681.2</v>
      </c>
      <c r="F3" s="13">
        <v>13681.2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471</v>
      </c>
      <c r="C4" s="20" t="s">
        <v>19</v>
      </c>
      <c r="D4" s="21">
        <v>11689.6</v>
      </c>
      <c r="E4" s="21">
        <f t="shared" si="0"/>
        <v>11689.6</v>
      </c>
      <c r="F4" s="21">
        <v>11689.6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Director Public Works &amp; Transportation</v>
      </c>
      <c r="AN4" s="5">
        <f ca="1">E13</f>
        <v>8</v>
      </c>
      <c r="AO4" s="53">
        <f>D3</f>
        <v>13681.2</v>
      </c>
      <c r="AP4" s="53">
        <f>E3</f>
        <v>13681.2</v>
      </c>
      <c r="AQ4" s="53">
        <f>F3</f>
        <v>13681.2</v>
      </c>
      <c r="AR4" s="53">
        <f ca="1">D14</f>
        <v>12102.135</v>
      </c>
      <c r="AS4" s="53">
        <f ca="1">E14</f>
        <v>13952.0075</v>
      </c>
      <c r="AT4" s="53">
        <f ca="1">F14</f>
        <v>15663.575000000001</v>
      </c>
      <c r="AU4" s="11">
        <f ca="1">D16</f>
        <v>-0.11541860363126044</v>
      </c>
      <c r="AV4" s="11">
        <f ca="1">E16</f>
        <v>1.9794133555536053E-2</v>
      </c>
      <c r="AW4" s="11">
        <f ca="1">F16</f>
        <v>0.14489774288805068</v>
      </c>
    </row>
    <row r="5" spans="1:49" ht="18.75" customHeight="1" x14ac:dyDescent="0.45">
      <c r="A5" s="20" t="s">
        <v>22</v>
      </c>
      <c r="B5" s="20" t="s">
        <v>472</v>
      </c>
      <c r="C5" s="20" t="s">
        <v>19</v>
      </c>
      <c r="D5" s="21">
        <v>13760.93</v>
      </c>
      <c r="E5" s="21">
        <f t="shared" si="0"/>
        <v>15243.8</v>
      </c>
      <c r="F5" s="21">
        <v>16726.669999999998</v>
      </c>
      <c r="G5" s="21" t="str">
        <f t="shared" si="1"/>
        <v/>
      </c>
      <c r="H5" s="22">
        <f t="shared" si="2"/>
        <v>0.215518863913994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473</v>
      </c>
      <c r="C6" s="20" t="s">
        <v>19</v>
      </c>
      <c r="D6" s="21">
        <v>13334.88</v>
      </c>
      <c r="E6" s="21">
        <f t="shared" si="0"/>
        <v>14807.014999999999</v>
      </c>
      <c r="F6" s="21">
        <v>16279.15</v>
      </c>
      <c r="G6" s="21" t="str">
        <f t="shared" si="1"/>
        <v/>
      </c>
      <c r="H6" s="22">
        <f t="shared" si="2"/>
        <v>0.2207946378220127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474</v>
      </c>
      <c r="C7" s="20" t="s">
        <v>19</v>
      </c>
      <c r="D7" s="21">
        <v>13580.08</v>
      </c>
      <c r="E7" s="21">
        <f t="shared" si="0"/>
        <v>15043.384999999998</v>
      </c>
      <c r="F7" s="21">
        <v>16506.689999999999</v>
      </c>
      <c r="G7" s="21" t="str">
        <f t="shared" si="1"/>
        <v/>
      </c>
      <c r="H7" s="22">
        <f t="shared" si="2"/>
        <v>0.21550756696573203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474</v>
      </c>
      <c r="C8" s="20" t="s">
        <v>19</v>
      </c>
      <c r="D8" s="21">
        <v>12514.67</v>
      </c>
      <c r="E8" s="21">
        <f t="shared" si="0"/>
        <v>15643.334999999999</v>
      </c>
      <c r="F8" s="21">
        <v>18772</v>
      </c>
      <c r="G8" s="21" t="str">
        <f t="shared" si="1"/>
        <v/>
      </c>
      <c r="H8" s="22">
        <f t="shared" si="2"/>
        <v>0.4999996004688898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475</v>
      </c>
      <c r="C9" s="20" t="s">
        <v>19</v>
      </c>
      <c r="D9" s="21">
        <v>10520.43</v>
      </c>
      <c r="E9" s="21">
        <f t="shared" si="0"/>
        <v>11681.85</v>
      </c>
      <c r="F9" s="21">
        <v>12843.27</v>
      </c>
      <c r="G9" s="21" t="str">
        <f t="shared" si="1"/>
        <v/>
      </c>
      <c r="H9" s="22">
        <f t="shared" si="2"/>
        <v>0.22079325654939952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476</v>
      </c>
      <c r="C10" s="20" t="s">
        <v>19</v>
      </c>
      <c r="D10" s="21">
        <v>10594.3</v>
      </c>
      <c r="E10" s="21">
        <f t="shared" si="0"/>
        <v>11735.285</v>
      </c>
      <c r="F10" s="21">
        <v>12876.27</v>
      </c>
      <c r="G10" s="21" t="str">
        <f t="shared" si="1"/>
        <v/>
      </c>
      <c r="H10" s="22">
        <f t="shared" si="2"/>
        <v>0.21539601483816773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475</v>
      </c>
      <c r="C11" s="20" t="s">
        <v>19</v>
      </c>
      <c r="D11" s="21">
        <v>11146</v>
      </c>
      <c r="E11" s="21">
        <f t="shared" si="0"/>
        <v>13097</v>
      </c>
      <c r="F11" s="21">
        <v>15048</v>
      </c>
      <c r="G11" s="21" t="str">
        <f t="shared" si="1"/>
        <v/>
      </c>
      <c r="H11" s="22">
        <f t="shared" si="2"/>
        <v>0.35008074645612774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12102.135</v>
      </c>
      <c r="E14" s="32">
        <f ca="1">MEDIAN(INDIRECT("E4"):E12)</f>
        <v>13952.0075</v>
      </c>
      <c r="F14" s="32">
        <f ca="1">MEDIAN(INDIRECT("F4"):F12)</f>
        <v>15663.575000000001</v>
      </c>
      <c r="G14" s="33"/>
      <c r="H14" s="34">
        <f ca="1">MEDIAN(INDIRECT("H4"):H12)</f>
        <v>0.21815606023169676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12142.61125</v>
      </c>
      <c r="E15" s="33">
        <f ca="1">AVERAGE(INDIRECT("E4"):E12)</f>
        <v>13617.658750000002</v>
      </c>
      <c r="F15" s="33">
        <f ca="1">AVERAGE(INDIRECT("F4"):F12)</f>
        <v>15092.706250000001</v>
      </c>
      <c r="G15" s="33"/>
      <c r="H15" s="34">
        <f ca="1">AVERAGE(INDIRECT("H4"):H12)</f>
        <v>0.24226133587679044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-0.11541860363126044</v>
      </c>
      <c r="E16" s="34">
        <f ca="1">IFERROR(INDIRECT(ADDRESS(ROW()-2,COLUMN()))/E3-1,"")</f>
        <v>1.9794133555536053E-2</v>
      </c>
      <c r="F16" s="34">
        <f ca="1">IFERROR(INDIRECT(ADDRESS(ROW()-2,COLUMN()))/F3-1,"")</f>
        <v>0.14489774288805068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>
        <f ca="1">IF(F3&gt;=INDIRECT(ADDRESS(ROW()-2,COLUMN())),"At Market",INDIRECT(ADDRESS(ROW()-2,COLUMN()))/F3-1)</f>
        <v>0.10317123132473771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Dispatch Clerk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477</v>
      </c>
      <c r="C3" s="12" t="s">
        <v>19</v>
      </c>
      <c r="D3" s="13">
        <v>3879.2</v>
      </c>
      <c r="E3" s="13">
        <f t="shared" ref="E3:E11" si="0">IF(OR(B3 = "No Comparable Class", B3 = "Data Not Available", B3 = "Not Surveyed"),"",MEDIAN(D3,F3))</f>
        <v>4297.7999999999993</v>
      </c>
      <c r="F3" s="13">
        <v>4716.3999999999996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0.21581769436997322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478</v>
      </c>
      <c r="C4" s="20" t="s">
        <v>19</v>
      </c>
      <c r="D4" s="21">
        <v>4333.33</v>
      </c>
      <c r="E4" s="21">
        <f t="shared" si="0"/>
        <v>4800.4650000000001</v>
      </c>
      <c r="F4" s="21">
        <v>5267.6</v>
      </c>
      <c r="G4" s="21" t="str">
        <f t="shared" si="1"/>
        <v/>
      </c>
      <c r="H4" s="22">
        <f t="shared" si="2"/>
        <v>0.21560093507764244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Dispatch Clerk</v>
      </c>
      <c r="AN4" s="5">
        <f ca="1">E13</f>
        <v>7</v>
      </c>
      <c r="AO4" s="53">
        <f>D3</f>
        <v>3879.2</v>
      </c>
      <c r="AP4" s="53">
        <f>E3</f>
        <v>4297.7999999999993</v>
      </c>
      <c r="AQ4" s="53">
        <f>F3</f>
        <v>4716.3999999999996</v>
      </c>
      <c r="AR4" s="53">
        <f ca="1">D14</f>
        <v>4333.33</v>
      </c>
      <c r="AS4" s="53">
        <f ca="1">E14</f>
        <v>4800.4650000000001</v>
      </c>
      <c r="AT4" s="53">
        <f ca="1">F14</f>
        <v>5267.6</v>
      </c>
      <c r="AU4" s="11">
        <f ca="1">D16</f>
        <v>0.11706795215508348</v>
      </c>
      <c r="AV4" s="11">
        <f ca="1">E16</f>
        <v>0.11695867653217951</v>
      </c>
      <c r="AW4" s="11">
        <f ca="1">F16</f>
        <v>0.11686879823594287</v>
      </c>
    </row>
    <row r="5" spans="1:49" ht="18.75" customHeight="1" x14ac:dyDescent="0.45">
      <c r="A5" s="20" t="s">
        <v>22</v>
      </c>
      <c r="B5" s="20" t="s">
        <v>479</v>
      </c>
      <c r="C5" s="20" t="s">
        <v>19</v>
      </c>
      <c r="D5" s="21">
        <v>3844.53</v>
      </c>
      <c r="E5" s="21">
        <f t="shared" si="0"/>
        <v>4258.8</v>
      </c>
      <c r="F5" s="21">
        <v>4673.07</v>
      </c>
      <c r="G5" s="21" t="str">
        <f t="shared" si="1"/>
        <v/>
      </c>
      <c r="H5" s="22">
        <f t="shared" si="2"/>
        <v>0.21551138890839705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480</v>
      </c>
      <c r="C6" s="20" t="s">
        <v>19</v>
      </c>
      <c r="D6" s="21">
        <v>4626.88</v>
      </c>
      <c r="E6" s="21">
        <f t="shared" si="0"/>
        <v>5137.6750000000002</v>
      </c>
      <c r="F6" s="21">
        <v>5648.47</v>
      </c>
      <c r="G6" s="21" t="str">
        <f t="shared" si="1"/>
        <v/>
      </c>
      <c r="H6" s="22">
        <f t="shared" si="2"/>
        <v>0.22079457431357641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481</v>
      </c>
      <c r="C7" s="20" t="s">
        <v>19</v>
      </c>
      <c r="D7" s="21">
        <v>4897.1499999999996</v>
      </c>
      <c r="E7" s="21">
        <f t="shared" si="0"/>
        <v>5424.835</v>
      </c>
      <c r="F7" s="21">
        <v>5952.52</v>
      </c>
      <c r="G7" s="21" t="str">
        <f t="shared" si="1"/>
        <v/>
      </c>
      <c r="H7" s="22">
        <f t="shared" si="2"/>
        <v>0.21550697854874801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482</v>
      </c>
      <c r="C8" s="20" t="s">
        <v>19</v>
      </c>
      <c r="D8" s="21">
        <v>3759.6</v>
      </c>
      <c r="E8" s="21">
        <f t="shared" si="0"/>
        <v>4165.2</v>
      </c>
      <c r="F8" s="21">
        <v>4570.8</v>
      </c>
      <c r="G8" s="21" t="str">
        <f t="shared" si="1"/>
        <v/>
      </c>
      <c r="H8" s="22">
        <f t="shared" si="2"/>
        <v>0.21576763485477191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483</v>
      </c>
      <c r="C9" s="20" t="s">
        <v>19</v>
      </c>
      <c r="D9" s="21">
        <v>3274.72</v>
      </c>
      <c r="E9" s="21">
        <f t="shared" si="0"/>
        <v>3636.24</v>
      </c>
      <c r="F9" s="21">
        <v>3997.76</v>
      </c>
      <c r="G9" s="21" t="str">
        <f t="shared" si="1"/>
        <v/>
      </c>
      <c r="H9" s="22">
        <f t="shared" si="2"/>
        <v>0.22079444960179817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484</v>
      </c>
      <c r="C11" s="20" t="s">
        <v>19</v>
      </c>
      <c r="D11" s="21">
        <v>4427</v>
      </c>
      <c r="E11" s="21">
        <f t="shared" si="0"/>
        <v>5202</v>
      </c>
      <c r="F11" s="21">
        <v>5977</v>
      </c>
      <c r="G11" s="21" t="str">
        <f t="shared" si="1"/>
        <v/>
      </c>
      <c r="H11" s="22">
        <f t="shared" si="2"/>
        <v>0.35012423763270828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7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4333.33</v>
      </c>
      <c r="E14" s="32">
        <f ca="1">MEDIAN(INDIRECT("E4"):E12)</f>
        <v>4800.4650000000001</v>
      </c>
      <c r="F14" s="32">
        <f ca="1">MEDIAN(INDIRECT("F4"):F12)</f>
        <v>5267.6</v>
      </c>
      <c r="G14" s="33"/>
      <c r="H14" s="34">
        <f ca="1">MEDIAN(INDIRECT("H4"):H12)</f>
        <v>0.21576763485477191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4166.1728571428566</v>
      </c>
      <c r="E15" s="33">
        <f ca="1">AVERAGE(INDIRECT("E4"):E12)</f>
        <v>4660.7449999999999</v>
      </c>
      <c r="F15" s="33">
        <f ca="1">AVERAGE(INDIRECT("F4"):F12)</f>
        <v>5155.3171428571432</v>
      </c>
      <c r="G15" s="33"/>
      <c r="H15" s="34">
        <f ca="1">AVERAGE(INDIRECT("H4"):H12)</f>
        <v>0.23630002841966319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0.11706795215508348</v>
      </c>
      <c r="E16" s="34">
        <f ca="1">IFERROR(INDIRECT(ADDRESS(ROW()-2,COLUMN()))/E3-1,"")</f>
        <v>0.11695867653217951</v>
      </c>
      <c r="F16" s="34">
        <f ca="1">IFERROR(INDIRECT(ADDRESS(ROW()-2,COLUMN()))/F3-1,"")</f>
        <v>0.11686879823594287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7.3977329640868339E-2</v>
      </c>
      <c r="E17" s="34">
        <f ca="1">IF(E3&gt;=INDIRECT(ADDRESS(ROW()-2,COLUMN())),"At Market",INDIRECT(ADDRESS(ROW()-2,COLUMN()))/E3-1)</f>
        <v>8.4449020429056887E-2</v>
      </c>
      <c r="F17" s="34">
        <f ca="1">IF(F3&gt;=INDIRECT(ADDRESS(ROW()-2,COLUMN())),"At Market",INDIRECT(ADDRESS(ROW()-2,COLUMN()))/F3-1)</f>
        <v>9.306189951173427E-2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District Attorney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485</v>
      </c>
      <c r="C3" s="12" t="s">
        <v>19</v>
      </c>
      <c r="D3" s="13">
        <v>14171.73</v>
      </c>
      <c r="E3" s="13">
        <f t="shared" ref="E3:E11" si="0">IF(OR(B3 = "No Comparable Class", B3 = "Data Not Available", B3 = "Not Surveyed"),"",MEDIAN(D3,F3))</f>
        <v>14171.73</v>
      </c>
      <c r="F3" s="13">
        <v>14171.73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485</v>
      </c>
      <c r="C4" s="20" t="s">
        <v>19</v>
      </c>
      <c r="D4" s="21">
        <v>12703.6</v>
      </c>
      <c r="E4" s="21">
        <f t="shared" si="0"/>
        <v>12703.6</v>
      </c>
      <c r="F4" s="21">
        <v>12703.6</v>
      </c>
      <c r="G4" s="21" t="str">
        <f t="shared" si="1"/>
        <v/>
      </c>
      <c r="H4" s="22">
        <f t="shared" si="2"/>
        <v>0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District Attorney</v>
      </c>
      <c r="AN4" s="5">
        <f ca="1">E13</f>
        <v>8</v>
      </c>
      <c r="AO4" s="53">
        <f>D3</f>
        <v>14171.73</v>
      </c>
      <c r="AP4" s="53">
        <f>E3</f>
        <v>14171.73</v>
      </c>
      <c r="AQ4" s="53">
        <f>F3</f>
        <v>14171.73</v>
      </c>
      <c r="AR4" s="53">
        <f ca="1">D14</f>
        <v>16459.364999999998</v>
      </c>
      <c r="AS4" s="53">
        <f ca="1">E14</f>
        <v>16829.989999999998</v>
      </c>
      <c r="AT4" s="53">
        <f ca="1">F14</f>
        <v>18500.395</v>
      </c>
      <c r="AU4" s="11">
        <f ca="1">D16</f>
        <v>0.16142242337385748</v>
      </c>
      <c r="AV4" s="11">
        <f ca="1">E16</f>
        <v>0.18757484089804133</v>
      </c>
      <c r="AW4" s="11">
        <f ca="1">F16</f>
        <v>0.30544365437388388</v>
      </c>
    </row>
    <row r="5" spans="1:49" ht="18.75" customHeight="1" x14ac:dyDescent="0.45">
      <c r="A5" s="20" t="s">
        <v>22</v>
      </c>
      <c r="B5" s="20" t="s">
        <v>485</v>
      </c>
      <c r="C5" s="20" t="s">
        <v>19</v>
      </c>
      <c r="D5" s="21">
        <v>20692.53</v>
      </c>
      <c r="E5" s="21">
        <f t="shared" si="0"/>
        <v>20692.53</v>
      </c>
      <c r="F5" s="21">
        <v>20692.53</v>
      </c>
      <c r="G5" s="21" t="str">
        <f t="shared" si="1"/>
        <v/>
      </c>
      <c r="H5" s="22">
        <f t="shared" si="2"/>
        <v>0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485</v>
      </c>
      <c r="C6" s="20" t="s">
        <v>19</v>
      </c>
      <c r="D6" s="21">
        <v>17631.48</v>
      </c>
      <c r="E6" s="21">
        <f t="shared" si="0"/>
        <v>17631.48</v>
      </c>
      <c r="F6" s="21">
        <v>17631.48</v>
      </c>
      <c r="G6" s="21" t="str">
        <f t="shared" si="1"/>
        <v/>
      </c>
      <c r="H6" s="22">
        <f t="shared" si="2"/>
        <v>0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485</v>
      </c>
      <c r="C7" s="20" t="s">
        <v>19</v>
      </c>
      <c r="D7" s="21">
        <v>19369.310000000001</v>
      </c>
      <c r="E7" s="21">
        <f t="shared" si="0"/>
        <v>19369.310000000001</v>
      </c>
      <c r="F7" s="21">
        <v>19369.310000000001</v>
      </c>
      <c r="G7" s="21" t="str">
        <f t="shared" si="1"/>
        <v/>
      </c>
      <c r="H7" s="22">
        <f t="shared" si="2"/>
        <v>0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485</v>
      </c>
      <c r="C8" s="20" t="s">
        <v>19</v>
      </c>
      <c r="D8" s="21">
        <v>8662.4</v>
      </c>
      <c r="E8" s="21">
        <f t="shared" si="0"/>
        <v>8662.4</v>
      </c>
      <c r="F8" s="21">
        <v>8662.4</v>
      </c>
      <c r="G8" s="21" t="str">
        <f t="shared" si="1"/>
        <v/>
      </c>
      <c r="H8" s="22">
        <f t="shared" si="2"/>
        <v>0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485</v>
      </c>
      <c r="C9" s="20" t="s">
        <v>19</v>
      </c>
      <c r="D9" s="21">
        <v>15287.25</v>
      </c>
      <c r="E9" s="21">
        <f t="shared" si="0"/>
        <v>15287.25</v>
      </c>
      <c r="F9" s="21">
        <v>15287.25</v>
      </c>
      <c r="G9" s="21" t="str">
        <f t="shared" si="1"/>
        <v/>
      </c>
      <c r="H9" s="22">
        <f t="shared" si="2"/>
        <v>0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485</v>
      </c>
      <c r="C10" s="20" t="s">
        <v>19</v>
      </c>
      <c r="D10" s="21">
        <v>19556.759999999998</v>
      </c>
      <c r="E10" s="21">
        <f t="shared" si="0"/>
        <v>19556.759999999998</v>
      </c>
      <c r="F10" s="21">
        <v>19556.759999999998</v>
      </c>
      <c r="G10" s="21" t="str">
        <f t="shared" si="1"/>
        <v/>
      </c>
      <c r="H10" s="22">
        <f t="shared" si="2"/>
        <v>0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485</v>
      </c>
      <c r="C11" s="20" t="s">
        <v>19</v>
      </c>
      <c r="D11" s="21">
        <v>12377</v>
      </c>
      <c r="E11" s="21">
        <f t="shared" si="0"/>
        <v>16028.5</v>
      </c>
      <c r="F11" s="21">
        <v>19680</v>
      </c>
      <c r="G11" s="21" t="str">
        <f t="shared" si="1"/>
        <v/>
      </c>
      <c r="H11" s="22">
        <f t="shared" si="2"/>
        <v>0.59004605316312508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16459.364999999998</v>
      </c>
      <c r="E14" s="32">
        <f ca="1">MEDIAN(INDIRECT("E4"):E12)</f>
        <v>16829.989999999998</v>
      </c>
      <c r="F14" s="32">
        <f ca="1">MEDIAN(INDIRECT("F4"):F12)</f>
        <v>18500.395</v>
      </c>
      <c r="G14" s="33"/>
      <c r="H14" s="34">
        <f ca="1">MEDIAN(INDIRECT("H4"):H12)</f>
        <v>0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15785.041249999998</v>
      </c>
      <c r="E15" s="33">
        <f ca="1">AVERAGE(INDIRECT("E4"):E12)</f>
        <v>16241.478749999998</v>
      </c>
      <c r="F15" s="33">
        <f ca="1">AVERAGE(INDIRECT("F4"):F12)</f>
        <v>16697.916249999998</v>
      </c>
      <c r="G15" s="33"/>
      <c r="H15" s="34">
        <f ca="1">AVERAGE(INDIRECT("H4"):H12)</f>
        <v>7.3755756645390635E-2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0.16142242337385748</v>
      </c>
      <c r="E16" s="34">
        <f ca="1">IFERROR(INDIRECT(ADDRESS(ROW()-2,COLUMN()))/E3-1,"")</f>
        <v>0.18757484089804133</v>
      </c>
      <c r="F16" s="34">
        <f ca="1">IFERROR(INDIRECT(ADDRESS(ROW()-2,COLUMN()))/F3-1,"")</f>
        <v>0.30544365437388388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0.11384010632435126</v>
      </c>
      <c r="E17" s="34">
        <f ca="1">IF(E3&gt;=INDIRECT(ADDRESS(ROW()-2,COLUMN())),"At Market",INDIRECT(ADDRESS(ROW()-2,COLUMN()))/E3-1)</f>
        <v>0.14604771259401628</v>
      </c>
      <c r="F17" s="34">
        <f ca="1">IF(F3&gt;=INDIRECT(ADDRESS(ROW()-2,COLUMN())),"At Market",INDIRECT(ADDRESS(ROW()-2,COLUMN()))/F3-1)</f>
        <v>0.17825531886368129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5.81640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District Attorney Investigator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486</v>
      </c>
      <c r="C3" s="12" t="s">
        <v>19</v>
      </c>
      <c r="D3" s="13">
        <v>8158.8</v>
      </c>
      <c r="E3" s="13">
        <f t="shared" ref="E3:E11" si="0">IF(OR(B3 = "No Comparable Class", B3 = "Data Not Available", B3 = "Not Surveyed"),"",MEDIAN(D3,F3))</f>
        <v>9036.7350000000006</v>
      </c>
      <c r="F3" s="13">
        <v>9914.67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0.21521179585233119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487</v>
      </c>
      <c r="C4" s="20" t="s">
        <v>19</v>
      </c>
      <c r="D4" s="21">
        <v>6980.13</v>
      </c>
      <c r="E4" s="21">
        <f t="shared" si="0"/>
        <v>7732.4</v>
      </c>
      <c r="F4" s="21">
        <v>8484.67</v>
      </c>
      <c r="G4" s="21" t="str">
        <f t="shared" si="1"/>
        <v/>
      </c>
      <c r="H4" s="22">
        <f t="shared" si="2"/>
        <v>0.21554612879702817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District Attorney Investigator II</v>
      </c>
      <c r="AN4" s="5">
        <f ca="1">E13</f>
        <v>8</v>
      </c>
      <c r="AO4" s="53">
        <f>D3</f>
        <v>8158.8</v>
      </c>
      <c r="AP4" s="53">
        <f>E3</f>
        <v>9036.7350000000006</v>
      </c>
      <c r="AQ4" s="53">
        <f>F3</f>
        <v>9914.67</v>
      </c>
      <c r="AR4" s="53">
        <f ca="1">D14</f>
        <v>7089.72</v>
      </c>
      <c r="AS4" s="53">
        <f ca="1">E14</f>
        <v>7853.7375000000002</v>
      </c>
      <c r="AT4" s="53">
        <f ca="1">F14</f>
        <v>8617.755000000001</v>
      </c>
      <c r="AU4" s="11">
        <f ca="1">D16</f>
        <v>-0.1310339755846448</v>
      </c>
      <c r="AV4" s="11">
        <f ca="1">E16</f>
        <v>-0.13090983635129283</v>
      </c>
      <c r="AW4" s="11">
        <f ca="1">F16</f>
        <v>-0.13080768195007997</v>
      </c>
    </row>
    <row r="5" spans="1:49" ht="18.75" customHeight="1" x14ac:dyDescent="0.45">
      <c r="A5" s="20" t="s">
        <v>22</v>
      </c>
      <c r="B5" s="20" t="s">
        <v>488</v>
      </c>
      <c r="C5" s="20" t="s">
        <v>19</v>
      </c>
      <c r="D5" s="21">
        <v>7876.27</v>
      </c>
      <c r="E5" s="21">
        <f t="shared" si="0"/>
        <v>8724.7350000000006</v>
      </c>
      <c r="F5" s="21">
        <v>9573.2000000000007</v>
      </c>
      <c r="G5" s="21" t="str">
        <f t="shared" si="1"/>
        <v/>
      </c>
      <c r="H5" s="22">
        <f t="shared" si="2"/>
        <v>0.2154484292691845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489</v>
      </c>
      <c r="C6" s="20" t="s">
        <v>19</v>
      </c>
      <c r="D6" s="21">
        <v>7732.45</v>
      </c>
      <c r="E6" s="21">
        <f t="shared" si="0"/>
        <v>8586.0849999999991</v>
      </c>
      <c r="F6" s="21">
        <v>9439.7199999999993</v>
      </c>
      <c r="G6" s="21" t="str">
        <f t="shared" si="1"/>
        <v/>
      </c>
      <c r="H6" s="22">
        <f t="shared" si="2"/>
        <v>0.22079289229157628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486</v>
      </c>
      <c r="C7" s="20" t="s">
        <v>19</v>
      </c>
      <c r="D7" s="21">
        <v>7199.31</v>
      </c>
      <c r="E7" s="21">
        <f t="shared" si="0"/>
        <v>7975.0750000000007</v>
      </c>
      <c r="F7" s="21">
        <v>8750.84</v>
      </c>
      <c r="G7" s="21" t="str">
        <f t="shared" si="1"/>
        <v/>
      </c>
      <c r="H7" s="22">
        <f t="shared" si="2"/>
        <v>0.21551093090865647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490</v>
      </c>
      <c r="C8" s="20" t="s">
        <v>19</v>
      </c>
      <c r="D8" s="21">
        <v>6636.93</v>
      </c>
      <c r="E8" s="21">
        <f t="shared" si="0"/>
        <v>7351.93</v>
      </c>
      <c r="F8" s="21">
        <v>8066.93</v>
      </c>
      <c r="G8" s="21" t="str">
        <f t="shared" si="1"/>
        <v/>
      </c>
      <c r="H8" s="22">
        <f t="shared" si="2"/>
        <v>0.21546106407631238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489</v>
      </c>
      <c r="C9" s="20" t="s">
        <v>19</v>
      </c>
      <c r="D9" s="21">
        <v>5840.35</v>
      </c>
      <c r="E9" s="21">
        <f t="shared" si="0"/>
        <v>6485.1049999999996</v>
      </c>
      <c r="F9" s="21">
        <v>7129.86</v>
      </c>
      <c r="G9" s="21" t="str">
        <f t="shared" si="1"/>
        <v/>
      </c>
      <c r="H9" s="22">
        <f t="shared" si="2"/>
        <v>0.2207932743756793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491</v>
      </c>
      <c r="C10" s="20" t="s">
        <v>19</v>
      </c>
      <c r="D10" s="21">
        <v>7770.34</v>
      </c>
      <c r="E10" s="21">
        <f t="shared" si="0"/>
        <v>8607.619999999999</v>
      </c>
      <c r="F10" s="21">
        <v>9444.9</v>
      </c>
      <c r="G10" s="21" t="str">
        <f t="shared" si="1"/>
        <v/>
      </c>
      <c r="H10" s="22">
        <f t="shared" si="2"/>
        <v>0.21550665736634422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489</v>
      </c>
      <c r="C11" s="20" t="s">
        <v>19</v>
      </c>
      <c r="D11" s="21">
        <v>5885</v>
      </c>
      <c r="E11" s="21">
        <f t="shared" si="0"/>
        <v>6915</v>
      </c>
      <c r="F11" s="21">
        <v>7945</v>
      </c>
      <c r="G11" s="21" t="str">
        <f t="shared" si="1"/>
        <v/>
      </c>
      <c r="H11" s="22">
        <f t="shared" si="2"/>
        <v>0.35004248088360246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7089.72</v>
      </c>
      <c r="E14" s="32">
        <f ca="1">MEDIAN(INDIRECT("E4"):E12)</f>
        <v>7853.7375000000002</v>
      </c>
      <c r="F14" s="32">
        <f ca="1">MEDIAN(INDIRECT("F4"):F12)</f>
        <v>8617.755000000001</v>
      </c>
      <c r="G14" s="33"/>
      <c r="H14" s="34">
        <f ca="1">MEDIAN(INDIRECT("H4"):H12)</f>
        <v>0.21552852985284232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6990.0974999999999</v>
      </c>
      <c r="E15" s="33">
        <f ca="1">AVERAGE(INDIRECT("E4"):E12)</f>
        <v>7797.2437499999996</v>
      </c>
      <c r="F15" s="33">
        <f ca="1">AVERAGE(INDIRECT("F4"):F12)</f>
        <v>8604.3900000000012</v>
      </c>
      <c r="G15" s="33"/>
      <c r="H15" s="34">
        <f ca="1">AVERAGE(INDIRECT("H4"):H12)</f>
        <v>0.23363773224604797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-0.1310339755846448</v>
      </c>
      <c r="E16" s="34">
        <f ca="1">IFERROR(INDIRECT(ADDRESS(ROW()-2,COLUMN()))/E3-1,"")</f>
        <v>-0.13090983635129283</v>
      </c>
      <c r="F16" s="34">
        <f ca="1">IFERROR(INDIRECT(ADDRESS(ROW()-2,COLUMN()))/F3-1,"")</f>
        <v>-0.13080768195007997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5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District Attorney Services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492</v>
      </c>
      <c r="C3" s="12" t="s">
        <v>19</v>
      </c>
      <c r="D3" s="13">
        <v>3451.07</v>
      </c>
      <c r="E3" s="13">
        <f t="shared" ref="E3:E11" si="0">IF(OR(B3 = "No Comparable Class", B3 = "Data Not Available", B3 = "Not Surveyed"),"",MEDIAN(D3,F3))</f>
        <v>3822</v>
      </c>
      <c r="F3" s="13">
        <v>4192.93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0.21496521368734922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493</v>
      </c>
      <c r="C4" s="20" t="s">
        <v>19</v>
      </c>
      <c r="D4" s="21">
        <v>3972.8</v>
      </c>
      <c r="E4" s="21">
        <f t="shared" si="0"/>
        <v>4400.9349999999995</v>
      </c>
      <c r="F4" s="21">
        <v>4829.07</v>
      </c>
      <c r="G4" s="21" t="str">
        <f t="shared" si="1"/>
        <v/>
      </c>
      <c r="H4" s="22">
        <f t="shared" si="2"/>
        <v>0.21553312525171142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District Attorney Services Technician II</v>
      </c>
      <c r="AN4" s="5">
        <f ca="1">E13</f>
        <v>8</v>
      </c>
      <c r="AO4" s="53">
        <f>D3</f>
        <v>3451.07</v>
      </c>
      <c r="AP4" s="53">
        <f>E3</f>
        <v>3822</v>
      </c>
      <c r="AQ4" s="53">
        <f>F3</f>
        <v>4192.93</v>
      </c>
      <c r="AR4" s="53">
        <f ca="1">D14</f>
        <v>3602.5</v>
      </c>
      <c r="AS4" s="53">
        <f ca="1">E14</f>
        <v>3990.83</v>
      </c>
      <c r="AT4" s="53">
        <f ca="1">F14</f>
        <v>4463.5349999999999</v>
      </c>
      <c r="AU4" s="11">
        <f ca="1">D16</f>
        <v>4.3879144729026098E-2</v>
      </c>
      <c r="AV4" s="11">
        <f ca="1">E16</f>
        <v>4.41732077446364E-2</v>
      </c>
      <c r="AW4" s="11">
        <f ca="1">F16</f>
        <v>6.4538401547366453E-2</v>
      </c>
    </row>
    <row r="5" spans="1:49" ht="18.75" customHeight="1" x14ac:dyDescent="0.45">
      <c r="A5" s="20" t="s">
        <v>22</v>
      </c>
      <c r="B5" s="20" t="s">
        <v>70</v>
      </c>
      <c r="C5" s="20" t="s">
        <v>19</v>
      </c>
      <c r="D5" s="21">
        <v>4478.93</v>
      </c>
      <c r="E5" s="21">
        <f t="shared" si="0"/>
        <v>4961.665</v>
      </c>
      <c r="F5" s="21">
        <v>5444.4</v>
      </c>
      <c r="G5" s="21" t="str">
        <f t="shared" si="1"/>
        <v/>
      </c>
      <c r="H5" s="22">
        <f t="shared" si="2"/>
        <v>0.21555818019035788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494</v>
      </c>
      <c r="C6" s="20" t="s">
        <v>19</v>
      </c>
      <c r="D6" s="21">
        <v>3447.39</v>
      </c>
      <c r="E6" s="21">
        <f t="shared" si="0"/>
        <v>3827.9700000000003</v>
      </c>
      <c r="F6" s="21">
        <v>4208.55</v>
      </c>
      <c r="G6" s="21" t="str">
        <f t="shared" si="1"/>
        <v/>
      </c>
      <c r="H6" s="22">
        <f t="shared" si="2"/>
        <v>0.22079312175297838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495</v>
      </c>
      <c r="C7" s="20" t="s">
        <v>19</v>
      </c>
      <c r="D7" s="21">
        <v>3532.07</v>
      </c>
      <c r="E7" s="21">
        <f t="shared" si="0"/>
        <v>3912.66</v>
      </c>
      <c r="F7" s="21">
        <v>4293.25</v>
      </c>
      <c r="G7" s="21" t="str">
        <f t="shared" si="1"/>
        <v/>
      </c>
      <c r="H7" s="22">
        <f t="shared" si="2"/>
        <v>0.21550535521662928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496</v>
      </c>
      <c r="C8" s="20" t="s">
        <v>19</v>
      </c>
      <c r="D8" s="21">
        <v>3672.93</v>
      </c>
      <c r="E8" s="21">
        <f t="shared" si="0"/>
        <v>4069</v>
      </c>
      <c r="F8" s="21">
        <v>4465.07</v>
      </c>
      <c r="G8" s="21" t="str">
        <f t="shared" si="1"/>
        <v/>
      </c>
      <c r="H8" s="22">
        <f t="shared" si="2"/>
        <v>0.2156697786236057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497</v>
      </c>
      <c r="C9" s="20" t="s">
        <v>19</v>
      </c>
      <c r="D9" s="21">
        <v>3340.71</v>
      </c>
      <c r="E9" s="21">
        <f t="shared" si="0"/>
        <v>3709.62</v>
      </c>
      <c r="F9" s="21">
        <v>4078.53</v>
      </c>
      <c r="G9" s="21" t="str">
        <f t="shared" si="1"/>
        <v/>
      </c>
      <c r="H9" s="22">
        <f t="shared" si="2"/>
        <v>0.22085724292141506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498</v>
      </c>
      <c r="C10" s="20" t="s">
        <v>19</v>
      </c>
      <c r="D10" s="21">
        <v>3864.5</v>
      </c>
      <c r="E10" s="21">
        <f t="shared" si="0"/>
        <v>4275.8449999999993</v>
      </c>
      <c r="F10" s="21">
        <v>4687.1899999999996</v>
      </c>
      <c r="G10" s="21" t="str">
        <f t="shared" si="1"/>
        <v/>
      </c>
      <c r="H10" s="22">
        <f t="shared" si="2"/>
        <v>0.21288394358907992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499</v>
      </c>
      <c r="C11" s="20" t="s">
        <v>19</v>
      </c>
      <c r="D11" s="21">
        <v>3305</v>
      </c>
      <c r="E11" s="21">
        <f t="shared" si="0"/>
        <v>3883.5</v>
      </c>
      <c r="F11" s="21">
        <v>4462</v>
      </c>
      <c r="G11" s="21" t="str">
        <f t="shared" si="1"/>
        <v/>
      </c>
      <c r="H11" s="22">
        <f t="shared" si="2"/>
        <v>0.35007564296520433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3602.5</v>
      </c>
      <c r="E14" s="32">
        <f ca="1">MEDIAN(INDIRECT("E4"):E12)</f>
        <v>3990.83</v>
      </c>
      <c r="F14" s="32">
        <f ca="1">MEDIAN(INDIRECT("F4"):F12)</f>
        <v>4463.5349999999999</v>
      </c>
      <c r="G14" s="33"/>
      <c r="H14" s="34">
        <f ca="1">MEDIAN(INDIRECT("H4"):H12)</f>
        <v>0.21561397940698179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3701.7912499999998</v>
      </c>
      <c r="E15" s="33">
        <f ca="1">AVERAGE(INDIRECT("E4"):E12)</f>
        <v>4130.149375</v>
      </c>
      <c r="F15" s="33">
        <f ca="1">AVERAGE(INDIRECT("F4"):F12)</f>
        <v>4558.5074999999997</v>
      </c>
      <c r="G15" s="33"/>
      <c r="H15" s="34">
        <f ca="1">AVERAGE(INDIRECT("H4"):H12)</f>
        <v>0.23335954881387275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4.3879144729026098E-2</v>
      </c>
      <c r="E16" s="34">
        <f ca="1">IFERROR(INDIRECT(ADDRESS(ROW()-2,COLUMN()))/E3-1,"")</f>
        <v>4.41732077446364E-2</v>
      </c>
      <c r="F16" s="34">
        <f ca="1">IFERROR(INDIRECT(ADDRESS(ROW()-2,COLUMN()))/F3-1,"")</f>
        <v>6.4538401547366453E-2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7.2650293966798563E-2</v>
      </c>
      <c r="E17" s="34">
        <f ca="1">IF(E3&gt;=INDIRECT(ADDRESS(ROW()-2,COLUMN())),"At Market",INDIRECT(ADDRESS(ROW()-2,COLUMN()))/E3-1)</f>
        <v>8.0625163526949262E-2</v>
      </c>
      <c r="F17" s="34">
        <f ca="1">IF(F3&gt;=INDIRECT(ADDRESS(ROW()-2,COLUMN())),"At Market",INDIRECT(ADDRESS(ROW()-2,COLUMN()))/F3-1)</f>
        <v>8.7189030105439214E-2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2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Election Clerk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500</v>
      </c>
      <c r="C3" s="12" t="s">
        <v>19</v>
      </c>
      <c r="D3" s="13">
        <v>2643.33</v>
      </c>
      <c r="E3" s="13">
        <f t="shared" ref="E3:E11" si="0">IF(OR(B3 = "No Comparable Class", B3 = "Data Not Available", B3 = "Not Surveyed"),"",MEDIAN(D3,F3))</f>
        <v>2931.0650000000001</v>
      </c>
      <c r="F3" s="13">
        <v>3218.8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0.2177064536020854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501</v>
      </c>
      <c r="C4" s="20" t="s">
        <v>19</v>
      </c>
      <c r="D4" s="21">
        <v>3454.53</v>
      </c>
      <c r="E4" s="21">
        <f t="shared" si="0"/>
        <v>3827.2</v>
      </c>
      <c r="F4" s="21">
        <v>4199.87</v>
      </c>
      <c r="G4" s="21" t="str">
        <f t="shared" si="1"/>
        <v/>
      </c>
      <c r="H4" s="22">
        <f t="shared" si="2"/>
        <v>0.21575728101941505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Election Clerk</v>
      </c>
      <c r="AN4" s="5">
        <f ca="1">E13</f>
        <v>8</v>
      </c>
      <c r="AO4" s="53">
        <f>D3</f>
        <v>2643.33</v>
      </c>
      <c r="AP4" s="53">
        <f>E3</f>
        <v>2931.0650000000001</v>
      </c>
      <c r="AQ4" s="53">
        <f>F3</f>
        <v>3218.8</v>
      </c>
      <c r="AR4" s="53">
        <f ca="1">D14</f>
        <v>3322.855</v>
      </c>
      <c r="AS4" s="53">
        <f ca="1">E14</f>
        <v>3718.96</v>
      </c>
      <c r="AT4" s="53">
        <f ca="1">F14</f>
        <v>4084.5</v>
      </c>
      <c r="AU4" s="11">
        <f ca="1">D16</f>
        <v>0.25707157259971325</v>
      </c>
      <c r="AV4" s="11">
        <f ca="1">E16</f>
        <v>0.26880843652392561</v>
      </c>
      <c r="AW4" s="11">
        <f ca="1">F16</f>
        <v>0.26895116192369817</v>
      </c>
    </row>
    <row r="5" spans="1:49" ht="18.75" customHeight="1" x14ac:dyDescent="0.45">
      <c r="A5" s="20" t="s">
        <v>22</v>
      </c>
      <c r="B5" s="20" t="s">
        <v>502</v>
      </c>
      <c r="C5" s="20" t="s">
        <v>19</v>
      </c>
      <c r="D5" s="21">
        <v>3276</v>
      </c>
      <c r="E5" s="21">
        <f t="shared" si="0"/>
        <v>3628.7349999999997</v>
      </c>
      <c r="F5" s="21">
        <v>3981.47</v>
      </c>
      <c r="G5" s="21" t="str">
        <f t="shared" si="1"/>
        <v/>
      </c>
      <c r="H5" s="22">
        <f t="shared" si="2"/>
        <v>0.21534493284493283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503</v>
      </c>
      <c r="C6" s="20" t="s">
        <v>19</v>
      </c>
      <c r="D6" s="21">
        <v>3413.17</v>
      </c>
      <c r="E6" s="21">
        <f t="shared" si="0"/>
        <v>3789.9749999999999</v>
      </c>
      <c r="F6" s="21">
        <v>4166.78</v>
      </c>
      <c r="G6" s="21" t="str">
        <f t="shared" si="1"/>
        <v/>
      </c>
      <c r="H6" s="22">
        <f t="shared" si="2"/>
        <v>0.2207947450610428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501</v>
      </c>
      <c r="C7" s="20" t="s">
        <v>19</v>
      </c>
      <c r="D7" s="21">
        <v>3082.08</v>
      </c>
      <c r="E7" s="21">
        <f t="shared" si="0"/>
        <v>3414.1800000000003</v>
      </c>
      <c r="F7" s="21">
        <v>3746.28</v>
      </c>
      <c r="G7" s="21" t="str">
        <f t="shared" si="1"/>
        <v/>
      </c>
      <c r="H7" s="22">
        <f t="shared" si="2"/>
        <v>0.21550381560504595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504</v>
      </c>
      <c r="C8" s="20" t="s">
        <v>19</v>
      </c>
      <c r="D8" s="21">
        <v>3366.13</v>
      </c>
      <c r="E8" s="21">
        <f t="shared" si="0"/>
        <v>3728.4</v>
      </c>
      <c r="F8" s="21">
        <v>4090.67</v>
      </c>
      <c r="G8" s="21" t="str">
        <f t="shared" si="1"/>
        <v/>
      </c>
      <c r="H8" s="22">
        <f t="shared" si="2"/>
        <v>0.21524421219620149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505</v>
      </c>
      <c r="C9" s="20" t="s">
        <v>19</v>
      </c>
      <c r="D9" s="21">
        <v>3340.71</v>
      </c>
      <c r="E9" s="21">
        <f t="shared" si="0"/>
        <v>3709.52</v>
      </c>
      <c r="F9" s="21">
        <v>4078.33</v>
      </c>
      <c r="G9" s="21" t="str">
        <f t="shared" si="1"/>
        <v/>
      </c>
      <c r="H9" s="22">
        <f t="shared" si="2"/>
        <v>0.22079737540822153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506</v>
      </c>
      <c r="C10" s="20" t="s">
        <v>19</v>
      </c>
      <c r="D10" s="21">
        <v>2505.4499999999998</v>
      </c>
      <c r="E10" s="21">
        <f t="shared" si="0"/>
        <v>2775.4250000000002</v>
      </c>
      <c r="F10" s="21">
        <v>3045.4</v>
      </c>
      <c r="G10" s="21" t="str">
        <f t="shared" si="1"/>
        <v/>
      </c>
      <c r="H10" s="22">
        <f t="shared" si="2"/>
        <v>0.21551018779061648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507</v>
      </c>
      <c r="C11" s="20" t="s">
        <v>19</v>
      </c>
      <c r="D11" s="21">
        <v>3305</v>
      </c>
      <c r="E11" s="21">
        <f t="shared" si="0"/>
        <v>3883.5</v>
      </c>
      <c r="F11" s="21">
        <v>4462</v>
      </c>
      <c r="G11" s="21" t="str">
        <f t="shared" si="1"/>
        <v/>
      </c>
      <c r="H11" s="22">
        <f t="shared" si="2"/>
        <v>0.35007564296520433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3322.855</v>
      </c>
      <c r="E14" s="32">
        <f ca="1">MEDIAN(INDIRECT("E4"):E12)</f>
        <v>3718.96</v>
      </c>
      <c r="F14" s="32">
        <f ca="1">MEDIAN(INDIRECT("F4"):F12)</f>
        <v>4084.5</v>
      </c>
      <c r="G14" s="33"/>
      <c r="H14" s="34">
        <f ca="1">MEDIAN(INDIRECT("H4"):H12)</f>
        <v>0.21563373440501576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3217.88375</v>
      </c>
      <c r="E15" s="33">
        <f ca="1">AVERAGE(INDIRECT("E4"):E12)</f>
        <v>3594.6168750000002</v>
      </c>
      <c r="F15" s="33">
        <f ca="1">AVERAGE(INDIRECT("F4"):F12)</f>
        <v>3971.3500000000004</v>
      </c>
      <c r="G15" s="33"/>
      <c r="H15" s="34">
        <f ca="1">AVERAGE(INDIRECT("H4"):H12)</f>
        <v>0.23362852411133506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0.25707157259971325</v>
      </c>
      <c r="E16" s="34">
        <f ca="1">IFERROR(INDIRECT(ADDRESS(ROW()-2,COLUMN()))/E3-1,"")</f>
        <v>0.26880843652392561</v>
      </c>
      <c r="F16" s="34">
        <f ca="1">IFERROR(INDIRECT(ADDRESS(ROW()-2,COLUMN()))/F3-1,"")</f>
        <v>0.26895116192369817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0.21735982643105478</v>
      </c>
      <c r="E17" s="34">
        <f ca="1">IF(E3&gt;=INDIRECT(ADDRESS(ROW()-2,COLUMN())),"At Market",INDIRECT(ADDRESS(ROW()-2,COLUMN()))/E3-1)</f>
        <v>0.22638592968767335</v>
      </c>
      <c r="F17" s="34">
        <f ca="1">IF(F3&gt;=INDIRECT(ADDRESS(ROW()-2,COLUMN())),"At Market",INDIRECT(ADDRESS(ROW()-2,COLUMN()))/F3-1)</f>
        <v>0.23379830992916628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3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Eligibility Specialist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508</v>
      </c>
      <c r="C3" s="12" t="s">
        <v>19</v>
      </c>
      <c r="D3" s="13">
        <v>3324.53</v>
      </c>
      <c r="E3" s="13">
        <f t="shared" ref="E3:E11" si="0">IF(OR(B3 = "No Comparable Class", B3 = "Data Not Available", B3 = "Not Surveyed"),"",MEDIAN(D3,F3))</f>
        <v>3681.6000000000004</v>
      </c>
      <c r="F3" s="13">
        <v>4038.67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0.21480931139138471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509</v>
      </c>
      <c r="C4" s="20" t="s">
        <v>19</v>
      </c>
      <c r="D4" s="21">
        <v>3319.33</v>
      </c>
      <c r="E4" s="21">
        <f t="shared" si="0"/>
        <v>3677.2649999999999</v>
      </c>
      <c r="F4" s="21">
        <v>4035.2</v>
      </c>
      <c r="G4" s="21" t="str">
        <f t="shared" si="1"/>
        <v/>
      </c>
      <c r="H4" s="22">
        <f t="shared" si="2"/>
        <v>0.21566701713900094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Eligibility Specialist II</v>
      </c>
      <c r="AN4" s="5">
        <f ca="1">E13</f>
        <v>8</v>
      </c>
      <c r="AO4" s="53">
        <f>D3</f>
        <v>3324.53</v>
      </c>
      <c r="AP4" s="53">
        <f>E3</f>
        <v>3681.6000000000004</v>
      </c>
      <c r="AQ4" s="53">
        <f>F3</f>
        <v>4038.67</v>
      </c>
      <c r="AR4" s="53">
        <f ca="1">D14</f>
        <v>3770.02</v>
      </c>
      <c r="AS4" s="53">
        <f ca="1">E14</f>
        <v>4268.3325000000004</v>
      </c>
      <c r="AT4" s="53">
        <f ca="1">F14</f>
        <v>4683.4650000000001</v>
      </c>
      <c r="AU4" s="11">
        <f ca="1">D16</f>
        <v>0.13400089636730605</v>
      </c>
      <c r="AV4" s="11">
        <f ca="1">E16</f>
        <v>0.15936888852672748</v>
      </c>
      <c r="AW4" s="11">
        <f ca="1">F16</f>
        <v>0.15965528255589101</v>
      </c>
    </row>
    <row r="5" spans="1:49" ht="18.75" customHeight="1" x14ac:dyDescent="0.45">
      <c r="A5" s="20" t="s">
        <v>22</v>
      </c>
      <c r="B5" s="20" t="s">
        <v>508</v>
      </c>
      <c r="C5" s="20" t="s">
        <v>19</v>
      </c>
      <c r="D5" s="21">
        <v>3813.33</v>
      </c>
      <c r="E5" s="21">
        <f t="shared" si="0"/>
        <v>4224.13</v>
      </c>
      <c r="F5" s="21">
        <v>4634.93</v>
      </c>
      <c r="G5" s="21" t="str">
        <f t="shared" si="1"/>
        <v/>
      </c>
      <c r="H5" s="22">
        <f t="shared" si="2"/>
        <v>0.21545473378910307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509</v>
      </c>
      <c r="C6" s="20" t="s">
        <v>19</v>
      </c>
      <c r="D6" s="21">
        <v>4003.8</v>
      </c>
      <c r="E6" s="21">
        <f t="shared" si="0"/>
        <v>4445.8050000000003</v>
      </c>
      <c r="F6" s="21">
        <v>4887.8100000000004</v>
      </c>
      <c r="G6" s="21" t="str">
        <f t="shared" si="1"/>
        <v/>
      </c>
      <c r="H6" s="22">
        <f t="shared" si="2"/>
        <v>0.22079274689045403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509</v>
      </c>
      <c r="C7" s="20" t="s">
        <v>19</v>
      </c>
      <c r="D7" s="21">
        <v>3726.71</v>
      </c>
      <c r="E7" s="21">
        <f t="shared" si="0"/>
        <v>4128.2700000000004</v>
      </c>
      <c r="F7" s="21">
        <v>4529.83</v>
      </c>
      <c r="G7" s="21" t="str">
        <f t="shared" si="1"/>
        <v/>
      </c>
      <c r="H7" s="22">
        <f t="shared" si="2"/>
        <v>0.21550375532305965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510</v>
      </c>
      <c r="C8" s="20" t="s">
        <v>19</v>
      </c>
      <c r="D8" s="21">
        <v>3893.07</v>
      </c>
      <c r="E8" s="21">
        <f t="shared" si="0"/>
        <v>4312.5349999999999</v>
      </c>
      <c r="F8" s="21">
        <v>4732</v>
      </c>
      <c r="G8" s="21" t="str">
        <f t="shared" si="1"/>
        <v/>
      </c>
      <c r="H8" s="22">
        <f t="shared" si="2"/>
        <v>0.21549317119907929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508</v>
      </c>
      <c r="C9" s="20" t="s">
        <v>19</v>
      </c>
      <c r="D9" s="21">
        <v>3374.21</v>
      </c>
      <c r="E9" s="21">
        <f t="shared" si="0"/>
        <v>3746.71</v>
      </c>
      <c r="F9" s="21">
        <v>4119.21</v>
      </c>
      <c r="G9" s="21" t="str">
        <f t="shared" si="1"/>
        <v/>
      </c>
      <c r="H9" s="22">
        <f t="shared" si="2"/>
        <v>0.22079242252260523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511</v>
      </c>
      <c r="C10" s="20" t="s">
        <v>19</v>
      </c>
      <c r="D10" s="21">
        <v>4041.37</v>
      </c>
      <c r="E10" s="21">
        <f t="shared" si="0"/>
        <v>4476.8449999999993</v>
      </c>
      <c r="F10" s="21">
        <v>4912.32</v>
      </c>
      <c r="G10" s="21" t="str">
        <f t="shared" si="1"/>
        <v/>
      </c>
      <c r="H10" s="22">
        <f t="shared" si="2"/>
        <v>0.21550860228090962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512</v>
      </c>
      <c r="C11" s="20" t="s">
        <v>19</v>
      </c>
      <c r="D11" s="21">
        <v>3716</v>
      </c>
      <c r="E11" s="21">
        <f t="shared" si="0"/>
        <v>4366.5</v>
      </c>
      <c r="F11" s="21">
        <v>5017</v>
      </c>
      <c r="G11" s="21" t="str">
        <f t="shared" si="1"/>
        <v/>
      </c>
      <c r="H11" s="22">
        <f t="shared" si="2"/>
        <v>0.35010764262647998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3770.02</v>
      </c>
      <c r="E14" s="32">
        <f ca="1">MEDIAN(INDIRECT("E4"):E12)</f>
        <v>4268.3325000000004</v>
      </c>
      <c r="F14" s="32">
        <f ca="1">MEDIAN(INDIRECT("F4"):F12)</f>
        <v>4683.4650000000001</v>
      </c>
      <c r="G14" s="33"/>
      <c r="H14" s="34">
        <f ca="1">MEDIAN(INDIRECT("H4"):H12)</f>
        <v>0.21558780970995528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3735.9774999999995</v>
      </c>
      <c r="E15" s="33">
        <f ca="1">AVERAGE(INDIRECT("E4"):E12)</f>
        <v>4172.2574999999997</v>
      </c>
      <c r="F15" s="33">
        <f ca="1">AVERAGE(INDIRECT("F4"):F12)</f>
        <v>4608.5375000000004</v>
      </c>
      <c r="G15" s="33"/>
      <c r="H15" s="34">
        <f ca="1">AVERAGE(INDIRECT("H4"):H12)</f>
        <v>0.23366501147133648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0.13400089636730605</v>
      </c>
      <c r="E16" s="34">
        <f ca="1">IFERROR(INDIRECT(ADDRESS(ROW()-2,COLUMN()))/E3-1,"")</f>
        <v>0.15936888852672748</v>
      </c>
      <c r="F16" s="34">
        <f ca="1">IFERROR(INDIRECT(ADDRESS(ROW()-2,COLUMN()))/F3-1,"")</f>
        <v>0.15965528255589101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0.12376110307321619</v>
      </c>
      <c r="E17" s="34">
        <f ca="1">IF(E3&gt;=INDIRECT(ADDRESS(ROW()-2,COLUMN())),"At Market",INDIRECT(ADDRESS(ROW()-2,COLUMN()))/E3-1)</f>
        <v>0.13327289765319406</v>
      </c>
      <c r="F17" s="34">
        <f ca="1">IF(F3&gt;=INDIRECT(ADDRESS(ROW()-2,COLUMN())),"At Market",INDIRECT(ADDRESS(ROW()-2,COLUMN()))/F3-1)</f>
        <v>0.1411027640287521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86.17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AG Biologist Weights &amp; MSRS Inspector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90</v>
      </c>
      <c r="C3" s="12" t="s">
        <v>19</v>
      </c>
      <c r="D3" s="13">
        <v>4040.4</v>
      </c>
      <c r="E3" s="13">
        <f t="shared" ref="E3:E11" si="0">IF(OR(B3 = "No Comparable Class", B3 = "Data Not Available", B3 = "Not Surveyed"),"",MEDIAN(D3,F3))</f>
        <v>4474.6000000000004</v>
      </c>
      <c r="F3" s="13">
        <v>4908.8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0.21492921492921502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91</v>
      </c>
      <c r="C4" s="20" t="s">
        <v>19</v>
      </c>
      <c r="D4" s="21">
        <v>4355.87</v>
      </c>
      <c r="E4" s="21">
        <f t="shared" si="0"/>
        <v>4825.6000000000004</v>
      </c>
      <c r="F4" s="21">
        <v>5295.33</v>
      </c>
      <c r="G4" s="21" t="str">
        <f t="shared" si="1"/>
        <v/>
      </c>
      <c r="H4" s="22">
        <f t="shared" si="2"/>
        <v>0.2156767763959897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AG Biologist Weights &amp; MSRS Inspector II</v>
      </c>
      <c r="AN4" s="5">
        <f ca="1">E13</f>
        <v>8</v>
      </c>
      <c r="AO4" s="53">
        <f>D3</f>
        <v>4040.4</v>
      </c>
      <c r="AP4" s="53">
        <f>E3</f>
        <v>4474.6000000000004</v>
      </c>
      <c r="AQ4" s="53">
        <f>F3</f>
        <v>4908.8</v>
      </c>
      <c r="AR4" s="53">
        <f ca="1">D14</f>
        <v>4694.835</v>
      </c>
      <c r="AS4" s="53">
        <f ca="1">E14</f>
        <v>5354.4</v>
      </c>
      <c r="AT4" s="53">
        <f ca="1">F14</f>
        <v>5876.01</v>
      </c>
      <c r="AU4" s="11">
        <f ca="1">D16</f>
        <v>0.16197282447282446</v>
      </c>
      <c r="AV4" s="11">
        <f ca="1">E16</f>
        <v>0.19662092701023548</v>
      </c>
      <c r="AW4" s="11">
        <f ca="1">F16</f>
        <v>0.19703593546284215</v>
      </c>
    </row>
    <row r="5" spans="1:49" ht="18.75" customHeight="1" x14ac:dyDescent="0.45">
      <c r="A5" s="20" t="s">
        <v>22</v>
      </c>
      <c r="B5" s="20" t="s">
        <v>92</v>
      </c>
      <c r="C5" s="20" t="s">
        <v>19</v>
      </c>
      <c r="D5" s="21">
        <v>4818.67</v>
      </c>
      <c r="E5" s="21">
        <f t="shared" si="0"/>
        <v>5337.8</v>
      </c>
      <c r="F5" s="21">
        <v>5856.93</v>
      </c>
      <c r="G5" s="21" t="str">
        <f t="shared" si="1"/>
        <v/>
      </c>
      <c r="H5" s="22">
        <f t="shared" si="2"/>
        <v>0.21546609334110878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93</v>
      </c>
      <c r="C6" s="20" t="s">
        <v>19</v>
      </c>
      <c r="D6" s="21">
        <v>4887.8100000000004</v>
      </c>
      <c r="E6" s="21">
        <f t="shared" si="0"/>
        <v>5427.4150000000009</v>
      </c>
      <c r="F6" s="21">
        <v>5967.02</v>
      </c>
      <c r="G6" s="21" t="str">
        <f t="shared" si="1"/>
        <v/>
      </c>
      <c r="H6" s="22">
        <f t="shared" si="2"/>
        <v>0.22079622571253799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92</v>
      </c>
      <c r="C7" s="20" t="s">
        <v>19</v>
      </c>
      <c r="D7" s="21">
        <v>4849.8900000000003</v>
      </c>
      <c r="E7" s="21">
        <f t="shared" si="0"/>
        <v>5372.49</v>
      </c>
      <c r="F7" s="21">
        <v>5895.09</v>
      </c>
      <c r="G7" s="21" t="str">
        <f t="shared" si="1"/>
        <v/>
      </c>
      <c r="H7" s="22">
        <f t="shared" si="2"/>
        <v>0.21551004249580918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94</v>
      </c>
      <c r="C8" s="20" t="s">
        <v>19</v>
      </c>
      <c r="D8" s="21">
        <v>4498</v>
      </c>
      <c r="E8" s="21">
        <f t="shared" si="0"/>
        <v>4982.4650000000001</v>
      </c>
      <c r="F8" s="21">
        <v>5466.93</v>
      </c>
      <c r="G8" s="21" t="str">
        <f t="shared" si="1"/>
        <v/>
      </c>
      <c r="H8" s="22">
        <f t="shared" si="2"/>
        <v>0.21541351711871948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95</v>
      </c>
      <c r="C9" s="20" t="s">
        <v>19</v>
      </c>
      <c r="D9" s="21">
        <v>3997.76</v>
      </c>
      <c r="E9" s="21">
        <f t="shared" si="0"/>
        <v>4439.1000000000004</v>
      </c>
      <c r="F9" s="21">
        <v>4880.4399999999996</v>
      </c>
      <c r="G9" s="21" t="str">
        <f t="shared" si="1"/>
        <v/>
      </c>
      <c r="H9" s="22">
        <f t="shared" si="2"/>
        <v>0.22079364444088667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96</v>
      </c>
      <c r="C10" s="20" t="s">
        <v>19</v>
      </c>
      <c r="D10" s="21">
        <v>5349.78</v>
      </c>
      <c r="E10" s="21">
        <f t="shared" si="0"/>
        <v>5926.2349999999997</v>
      </c>
      <c r="F10" s="21">
        <v>6502.69</v>
      </c>
      <c r="G10" s="21" t="str">
        <f t="shared" si="1"/>
        <v/>
      </c>
      <c r="H10" s="22">
        <f t="shared" si="2"/>
        <v>0.21550605819304725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97</v>
      </c>
      <c r="C11" s="20" t="s">
        <v>19</v>
      </c>
      <c r="D11" s="21">
        <v>4571</v>
      </c>
      <c r="E11" s="21">
        <f t="shared" si="0"/>
        <v>5371</v>
      </c>
      <c r="F11" s="21">
        <v>6171</v>
      </c>
      <c r="G11" s="21" t="str">
        <f t="shared" si="1"/>
        <v/>
      </c>
      <c r="H11" s="22">
        <f t="shared" si="2"/>
        <v>0.35003281557646027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4694.835</v>
      </c>
      <c r="E14" s="32">
        <f ca="1">MEDIAN(INDIRECT("E4"):E12)</f>
        <v>5354.4</v>
      </c>
      <c r="F14" s="32">
        <f ca="1">MEDIAN(INDIRECT("F4"):F12)</f>
        <v>5876.01</v>
      </c>
      <c r="G14" s="33"/>
      <c r="H14" s="34">
        <f ca="1">MEDIAN(INDIRECT("H4"):H12)</f>
        <v>0.21559340944589944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4666.0974999999999</v>
      </c>
      <c r="E15" s="33">
        <f ca="1">AVERAGE(INDIRECT("E4"):E12)</f>
        <v>5210.2631250000004</v>
      </c>
      <c r="F15" s="33">
        <f ca="1">AVERAGE(INDIRECT("F4"):F12)</f>
        <v>5754.42875</v>
      </c>
      <c r="G15" s="33"/>
      <c r="H15" s="34">
        <f ca="1">AVERAGE(INDIRECT("H4"):H12)</f>
        <v>0.23364939665931991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0.16197282447282446</v>
      </c>
      <c r="E16" s="34">
        <f ca="1">IFERROR(INDIRECT(ADDRESS(ROW()-2,COLUMN()))/E3-1,"")</f>
        <v>0.19662092701023548</v>
      </c>
      <c r="F16" s="34">
        <f ca="1">IFERROR(INDIRECT(ADDRESS(ROW()-2,COLUMN()))/F3-1,"")</f>
        <v>0.19703593546284215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0.15486028611028613</v>
      </c>
      <c r="E17" s="34">
        <f ca="1">IF(E3&gt;=INDIRECT(ADDRESS(ROW()-2,COLUMN())),"At Market",INDIRECT(ADDRESS(ROW()-2,COLUMN()))/E3-1)</f>
        <v>0.16440869016224924</v>
      </c>
      <c r="F17" s="34">
        <f ca="1">IF(F3&gt;=INDIRECT(ADDRESS(ROW()-2,COLUMN())),"At Market",INDIRECT(ADDRESS(ROW()-2,COLUMN()))/F3-1)</f>
        <v>0.17226791680247722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5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Eligibility Specialist Supervisor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513</v>
      </c>
      <c r="C3" s="12" t="s">
        <v>19</v>
      </c>
      <c r="D3" s="13">
        <v>4487.6000000000004</v>
      </c>
      <c r="E3" s="13">
        <f t="shared" ref="E3:E11" si="0">IF(OR(B3 = "No Comparable Class", B3 = "Data Not Available", B3 = "Not Surveyed"),"",MEDIAN(D3,F3))</f>
        <v>4970.335</v>
      </c>
      <c r="F3" s="13">
        <v>5453.07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0.21514172386130648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514</v>
      </c>
      <c r="C4" s="20" t="s">
        <v>19</v>
      </c>
      <c r="D4" s="21">
        <v>4655.7299999999996</v>
      </c>
      <c r="E4" s="21">
        <f t="shared" si="0"/>
        <v>5157.53</v>
      </c>
      <c r="F4" s="21">
        <v>5659.33</v>
      </c>
      <c r="G4" s="21" t="str">
        <f t="shared" si="1"/>
        <v/>
      </c>
      <c r="H4" s="22">
        <f t="shared" si="2"/>
        <v>0.21556232857145941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Eligibility Specialist Supervisor</v>
      </c>
      <c r="AN4" s="5">
        <f ca="1">E13</f>
        <v>8</v>
      </c>
      <c r="AO4" s="53">
        <f>D3</f>
        <v>4487.6000000000004</v>
      </c>
      <c r="AP4" s="53">
        <f>E3</f>
        <v>4970.335</v>
      </c>
      <c r="AQ4" s="53">
        <f>F3</f>
        <v>5453.07</v>
      </c>
      <c r="AR4" s="53">
        <f ca="1">D14</f>
        <v>4693.8850000000002</v>
      </c>
      <c r="AS4" s="53">
        <f ca="1">E14</f>
        <v>5227.7174999999997</v>
      </c>
      <c r="AT4" s="53">
        <f ca="1">F14</f>
        <v>5815.65</v>
      </c>
      <c r="AU4" s="11">
        <f ca="1">D16</f>
        <v>4.5967777876816163E-2</v>
      </c>
      <c r="AV4" s="11">
        <f ca="1">E16</f>
        <v>5.1783732887219713E-2</v>
      </c>
      <c r="AW4" s="11">
        <f ca="1">F16</f>
        <v>6.6490985811662018E-2</v>
      </c>
    </row>
    <row r="5" spans="1:49" ht="18.75" customHeight="1" x14ac:dyDescent="0.45">
      <c r="A5" s="20" t="s">
        <v>22</v>
      </c>
      <c r="B5" s="20" t="s">
        <v>514</v>
      </c>
      <c r="C5" s="20" t="s">
        <v>19</v>
      </c>
      <c r="D5" s="21">
        <v>4837.7299999999996</v>
      </c>
      <c r="E5" s="21">
        <f t="shared" si="0"/>
        <v>5358.6</v>
      </c>
      <c r="F5" s="21">
        <v>5879.47</v>
      </c>
      <c r="G5" s="21" t="str">
        <f t="shared" si="1"/>
        <v/>
      </c>
      <c r="H5" s="22">
        <f t="shared" si="2"/>
        <v>0.21533653180313927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514</v>
      </c>
      <c r="C6" s="20" t="s">
        <v>19</v>
      </c>
      <c r="D6" s="21">
        <v>5137.78</v>
      </c>
      <c r="E6" s="21">
        <f t="shared" si="0"/>
        <v>5704.9750000000004</v>
      </c>
      <c r="F6" s="21">
        <v>6272.17</v>
      </c>
      <c r="G6" s="21" t="str">
        <f t="shared" si="1"/>
        <v/>
      </c>
      <c r="H6" s="22">
        <f t="shared" si="2"/>
        <v>0.22079380588503206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514</v>
      </c>
      <c r="C7" s="20" t="s">
        <v>19</v>
      </c>
      <c r="D7" s="21">
        <v>4732.04</v>
      </c>
      <c r="E7" s="21">
        <f t="shared" si="0"/>
        <v>5241.9349999999995</v>
      </c>
      <c r="F7" s="21">
        <v>5751.83</v>
      </c>
      <c r="G7" s="21" t="str">
        <f t="shared" si="1"/>
        <v/>
      </c>
      <c r="H7" s="22">
        <f t="shared" si="2"/>
        <v>0.21550747669081405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515</v>
      </c>
      <c r="C8" s="20" t="s">
        <v>19</v>
      </c>
      <c r="D8" s="21">
        <v>5286.67</v>
      </c>
      <c r="E8" s="21">
        <f t="shared" si="0"/>
        <v>5856.9349999999995</v>
      </c>
      <c r="F8" s="21">
        <v>6427.2</v>
      </c>
      <c r="G8" s="21" t="str">
        <f t="shared" si="1"/>
        <v/>
      </c>
      <c r="H8" s="22">
        <f t="shared" si="2"/>
        <v>0.21573693837519636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513</v>
      </c>
      <c r="C9" s="20" t="s">
        <v>19</v>
      </c>
      <c r="D9" s="21">
        <v>4551.3</v>
      </c>
      <c r="E9" s="21">
        <f t="shared" si="0"/>
        <v>5053.75</v>
      </c>
      <c r="F9" s="21">
        <v>5556.2</v>
      </c>
      <c r="G9" s="21" t="str">
        <f t="shared" si="1"/>
        <v/>
      </c>
      <c r="H9" s="22">
        <f t="shared" si="2"/>
        <v>0.22079405884033121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516</v>
      </c>
      <c r="C10" s="20" t="s">
        <v>19</v>
      </c>
      <c r="D10" s="21">
        <v>4404.07</v>
      </c>
      <c r="E10" s="21">
        <f t="shared" si="0"/>
        <v>4879.0200000000004</v>
      </c>
      <c r="F10" s="21">
        <v>5353.97</v>
      </c>
      <c r="G10" s="21" t="str">
        <f t="shared" si="1"/>
        <v/>
      </c>
      <c r="H10" s="22">
        <f t="shared" si="2"/>
        <v>0.21568685329706394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514</v>
      </c>
      <c r="C11" s="20" t="s">
        <v>19</v>
      </c>
      <c r="D11" s="21">
        <v>4437</v>
      </c>
      <c r="E11" s="21">
        <f t="shared" si="0"/>
        <v>5213.5</v>
      </c>
      <c r="F11" s="21">
        <v>5990</v>
      </c>
      <c r="G11" s="21" t="str">
        <f t="shared" si="1"/>
        <v/>
      </c>
      <c r="H11" s="22">
        <f t="shared" si="2"/>
        <v>0.35001126887536627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4693.8850000000002</v>
      </c>
      <c r="E14" s="32">
        <f ca="1">MEDIAN(INDIRECT("E4"):E12)</f>
        <v>5227.7174999999997</v>
      </c>
      <c r="F14" s="32">
        <f ca="1">MEDIAN(INDIRECT("F4"):F12)</f>
        <v>5815.65</v>
      </c>
      <c r="G14" s="33"/>
      <c r="H14" s="34">
        <f ca="1">MEDIAN(INDIRECT("H4"):H12)</f>
        <v>0.21571189583613015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4755.2899999999991</v>
      </c>
      <c r="E15" s="33">
        <f ca="1">AVERAGE(INDIRECT("E4"):E12)</f>
        <v>5308.2806249999994</v>
      </c>
      <c r="F15" s="33">
        <f ca="1">AVERAGE(INDIRECT("F4"):F12)</f>
        <v>5861.2712500000007</v>
      </c>
      <c r="G15" s="33"/>
      <c r="H15" s="34">
        <f ca="1">AVERAGE(INDIRECT("H4"):H12)</f>
        <v>0.23367865779230032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4.5967777876816163E-2</v>
      </c>
      <c r="E16" s="34">
        <f ca="1">IFERROR(INDIRECT(ADDRESS(ROW()-2,COLUMN()))/E3-1,"")</f>
        <v>5.1783732887219713E-2</v>
      </c>
      <c r="F16" s="34">
        <f ca="1">IFERROR(INDIRECT(ADDRESS(ROW()-2,COLUMN()))/F3-1,"")</f>
        <v>6.6490985811662018E-2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5.9651038416970836E-2</v>
      </c>
      <c r="E17" s="34">
        <f ca="1">IF(E3&gt;=INDIRECT(ADDRESS(ROW()-2,COLUMN())),"At Market",INDIRECT(ADDRESS(ROW()-2,COLUMN()))/E3-1)</f>
        <v>6.7992524648740948E-2</v>
      </c>
      <c r="F17" s="34">
        <f ca="1">IF(F3&gt;=INDIRECT(ADDRESS(ROW()-2,COLUMN())),"At Market",INDIRECT(ADDRESS(ROW()-2,COLUMN()))/F3-1)</f>
        <v>7.4857144690972488E-2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93.17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Emergency Preparedness &amp; Response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517</v>
      </c>
      <c r="C3" s="12" t="s">
        <v>19</v>
      </c>
      <c r="D3" s="13">
        <v>6304.13</v>
      </c>
      <c r="E3" s="13">
        <f t="shared" ref="E3:E11" si="0">IF(OR(B3 = "No Comparable Class", B3 = "Data Not Available", B3 = "Not Surveyed"),"",MEDIAN(D3,F3))</f>
        <v>6985.33</v>
      </c>
      <c r="F3" s="13">
        <v>7666.53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0.21611229463859405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Emergency Preparedness &amp; Response Manager</v>
      </c>
      <c r="AN4" s="5">
        <f ca="1">E13</f>
        <v>6</v>
      </c>
      <c r="AO4" s="53">
        <f>D3</f>
        <v>6304.13</v>
      </c>
      <c r="AP4" s="53">
        <f>E3</f>
        <v>6985.33</v>
      </c>
      <c r="AQ4" s="53">
        <f>F3</f>
        <v>7666.53</v>
      </c>
      <c r="AR4" s="53">
        <f ca="1">D14</f>
        <v>6222.4850000000006</v>
      </c>
      <c r="AS4" s="53">
        <f ca="1">E14</f>
        <v>6901.5174999999999</v>
      </c>
      <c r="AT4" s="53">
        <f ca="1">F14</f>
        <v>7580.55</v>
      </c>
      <c r="AU4" s="11">
        <f ca="1">D16</f>
        <v>-1.2951033687439772E-2</v>
      </c>
      <c r="AV4" s="11">
        <f ca="1">E16</f>
        <v>-1.1998359418953775E-2</v>
      </c>
      <c r="AW4" s="11">
        <f ca="1">F16</f>
        <v>-1.1214982527949391E-2</v>
      </c>
    </row>
    <row r="5" spans="1:49" ht="18.75" customHeight="1" x14ac:dyDescent="0.45">
      <c r="A5" s="20" t="s">
        <v>22</v>
      </c>
      <c r="B5" s="20" t="s">
        <v>518</v>
      </c>
      <c r="C5" s="20" t="s">
        <v>19</v>
      </c>
      <c r="D5" s="21">
        <v>6193.2</v>
      </c>
      <c r="E5" s="21">
        <f t="shared" si="0"/>
        <v>6859.665</v>
      </c>
      <c r="F5" s="21">
        <v>7526.13</v>
      </c>
      <c r="G5" s="21" t="str">
        <f t="shared" si="1"/>
        <v/>
      </c>
      <c r="H5" s="22">
        <f t="shared" si="2"/>
        <v>0.21522476264289869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519</v>
      </c>
      <c r="C7" s="20" t="s">
        <v>19</v>
      </c>
      <c r="D7" s="21">
        <v>6157.94</v>
      </c>
      <c r="E7" s="21">
        <f t="shared" si="0"/>
        <v>6821.4750000000004</v>
      </c>
      <c r="F7" s="21">
        <v>7485.01</v>
      </c>
      <c r="G7" s="21" t="str">
        <f t="shared" si="1"/>
        <v/>
      </c>
      <c r="H7" s="22">
        <f t="shared" si="2"/>
        <v>0.21550550995949957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65</v>
      </c>
      <c r="C8" s="20" t="s">
        <v>19</v>
      </c>
      <c r="D8" s="21">
        <v>6298.93</v>
      </c>
      <c r="E8" s="21">
        <f t="shared" si="0"/>
        <v>7872.8</v>
      </c>
      <c r="F8" s="21">
        <v>9446.67</v>
      </c>
      <c r="G8" s="21" t="str">
        <f t="shared" si="1"/>
        <v/>
      </c>
      <c r="H8" s="22">
        <f t="shared" si="2"/>
        <v>0.49972614396413362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520</v>
      </c>
      <c r="C9" s="20" t="s">
        <v>19</v>
      </c>
      <c r="D9" s="21">
        <v>6231.56</v>
      </c>
      <c r="E9" s="21">
        <f t="shared" si="0"/>
        <v>6919.51</v>
      </c>
      <c r="F9" s="21">
        <v>7607.46</v>
      </c>
      <c r="G9" s="21" t="str">
        <f t="shared" si="1"/>
        <v/>
      </c>
      <c r="H9" s="22">
        <f t="shared" si="2"/>
        <v>0.22079543485098418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521</v>
      </c>
      <c r="C10" s="20" t="s">
        <v>19</v>
      </c>
      <c r="D10" s="21">
        <v>6213.41</v>
      </c>
      <c r="E10" s="21">
        <f t="shared" si="0"/>
        <v>6883.5249999999996</v>
      </c>
      <c r="F10" s="21">
        <v>7553.64</v>
      </c>
      <c r="G10" s="21" t="str">
        <f t="shared" si="1"/>
        <v/>
      </c>
      <c r="H10" s="22">
        <f t="shared" si="2"/>
        <v>0.21569959168958763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443</v>
      </c>
      <c r="C11" s="20" t="s">
        <v>19</v>
      </c>
      <c r="D11" s="21">
        <v>6910</v>
      </c>
      <c r="E11" s="21">
        <f t="shared" si="0"/>
        <v>8119.5</v>
      </c>
      <c r="F11" s="21">
        <v>9329</v>
      </c>
      <c r="G11" s="21" t="str">
        <f t="shared" si="1"/>
        <v/>
      </c>
      <c r="H11" s="22">
        <f t="shared" si="2"/>
        <v>0.35007235890014465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6222.4850000000006</v>
      </c>
      <c r="E14" s="32">
        <f ca="1">MEDIAN(INDIRECT("E4"):E12)</f>
        <v>6901.5174999999999</v>
      </c>
      <c r="F14" s="32">
        <f ca="1">MEDIAN(INDIRECT("F4"):F12)</f>
        <v>7580.55</v>
      </c>
      <c r="G14" s="33"/>
      <c r="H14" s="34">
        <f ca="1">MEDIAN(INDIRECT("H4"):H12)</f>
        <v>0.21824751327028591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6334.1733333333332</v>
      </c>
      <c r="E15" s="33">
        <f ca="1">AVERAGE(INDIRECT("E4"):E12)</f>
        <v>7246.0791666666664</v>
      </c>
      <c r="F15" s="33">
        <f ca="1">AVERAGE(INDIRECT("F4"):F12)</f>
        <v>8157.9849999999997</v>
      </c>
      <c r="G15" s="33"/>
      <c r="H15" s="34">
        <f ca="1">AVERAGE(INDIRECT("H4"):H12)</f>
        <v>0.28617063366787471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-1.2951033687439772E-2</v>
      </c>
      <c r="E16" s="34">
        <f ca="1">IFERROR(INDIRECT(ADDRESS(ROW()-2,COLUMN()))/E3-1,"")</f>
        <v>-1.1998359418953775E-2</v>
      </c>
      <c r="F16" s="34">
        <f ca="1">IFERROR(INDIRECT(ADDRESS(ROW()-2,COLUMN()))/F3-1,"")</f>
        <v>-1.1214982527949391E-2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4.7656589146056749E-3</v>
      </c>
      <c r="E17" s="34">
        <f ca="1">IF(E3&gt;=INDIRECT(ADDRESS(ROW()-2,COLUMN())),"At Market",INDIRECT(ADDRESS(ROW()-2,COLUMN()))/E3-1)</f>
        <v>3.7328110005778736E-2</v>
      </c>
      <c r="F17" s="34">
        <f ca="1">IF(F3&gt;=INDIRECT(ADDRESS(ROW()-2,COLUMN())),"At Market",INDIRECT(ADDRESS(ROW()-2,COLUMN()))/F3-1)</f>
        <v>6.4103968809878786E-2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7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Emergency Services Coordinator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522</v>
      </c>
      <c r="C3" s="12" t="s">
        <v>19</v>
      </c>
      <c r="D3" s="13">
        <v>6208.8</v>
      </c>
      <c r="E3" s="13">
        <f t="shared" ref="E3:E11" si="0">IF(OR(B3 = "No Comparable Class", B3 = "Data Not Available", B3 = "Not Surveyed"),"",MEDIAN(D3,F3))</f>
        <v>6878.7350000000006</v>
      </c>
      <c r="F3" s="13">
        <v>7548.67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0.21580176523643857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Emergency Services Coordinator</v>
      </c>
      <c r="AN4" s="5">
        <f ca="1">E13</f>
        <v>6</v>
      </c>
      <c r="AO4" s="53">
        <f>D3</f>
        <v>6208.8</v>
      </c>
      <c r="AP4" s="53">
        <f>E3</f>
        <v>6878.7350000000006</v>
      </c>
      <c r="AQ4" s="53">
        <f>F3</f>
        <v>7548.67</v>
      </c>
      <c r="AR4" s="53">
        <f ca="1">D14</f>
        <v>5811.4050000000007</v>
      </c>
      <c r="AS4" s="53">
        <f ca="1">E14</f>
        <v>6633.66</v>
      </c>
      <c r="AT4" s="53">
        <f ca="1">F14</f>
        <v>7322.2350000000006</v>
      </c>
      <c r="AU4" s="11">
        <f ca="1">D16</f>
        <v>-6.4005121762659378E-2</v>
      </c>
      <c r="AV4" s="11">
        <f ca="1">E16</f>
        <v>-3.562791705160917E-2</v>
      </c>
      <c r="AW4" s="11">
        <f ca="1">F16</f>
        <v>-2.9996674910944487E-2</v>
      </c>
    </row>
    <row r="5" spans="1:49" ht="18.75" customHeight="1" x14ac:dyDescent="0.45">
      <c r="A5" s="20" t="s">
        <v>22</v>
      </c>
      <c r="B5" s="20" t="s">
        <v>523</v>
      </c>
      <c r="C5" s="20" t="s">
        <v>19</v>
      </c>
      <c r="D5" s="21">
        <v>4929.6000000000004</v>
      </c>
      <c r="E5" s="21">
        <f t="shared" si="0"/>
        <v>5460.8649999999998</v>
      </c>
      <c r="F5" s="21">
        <v>5992.13</v>
      </c>
      <c r="G5" s="21" t="str">
        <f t="shared" si="1"/>
        <v/>
      </c>
      <c r="H5" s="22">
        <f t="shared" si="2"/>
        <v>0.21554081467056152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524</v>
      </c>
      <c r="C7" s="20" t="s">
        <v>19</v>
      </c>
      <c r="D7" s="21">
        <v>5696.54</v>
      </c>
      <c r="E7" s="21">
        <f t="shared" si="0"/>
        <v>6701.45</v>
      </c>
      <c r="F7" s="21">
        <v>7706.36</v>
      </c>
      <c r="G7" s="21" t="str">
        <f t="shared" si="1"/>
        <v/>
      </c>
      <c r="H7" s="22">
        <f t="shared" si="2"/>
        <v>0.35281416438750535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525</v>
      </c>
      <c r="C8" s="20" t="s">
        <v>19</v>
      </c>
      <c r="D8" s="21">
        <v>5926.27</v>
      </c>
      <c r="E8" s="21">
        <f t="shared" si="0"/>
        <v>6565.8700000000008</v>
      </c>
      <c r="F8" s="21">
        <v>7205.47</v>
      </c>
      <c r="G8" s="21" t="str">
        <f t="shared" si="1"/>
        <v/>
      </c>
      <c r="H8" s="22">
        <f t="shared" si="2"/>
        <v>0.21585246706613082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526</v>
      </c>
      <c r="C9" s="20" t="s">
        <v>19</v>
      </c>
      <c r="D9" s="21">
        <v>6294.03</v>
      </c>
      <c r="E9" s="21">
        <f t="shared" si="0"/>
        <v>6988.8799999999992</v>
      </c>
      <c r="F9" s="21">
        <v>7683.73</v>
      </c>
      <c r="G9" s="21" t="str">
        <f t="shared" si="1"/>
        <v/>
      </c>
      <c r="H9" s="22">
        <f t="shared" si="2"/>
        <v>0.22079653258722942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522</v>
      </c>
      <c r="C10" s="20" t="s">
        <v>19</v>
      </c>
      <c r="D10" s="21">
        <v>6120.07</v>
      </c>
      <c r="E10" s="21">
        <f t="shared" si="0"/>
        <v>6779.5349999999999</v>
      </c>
      <c r="F10" s="21">
        <v>7439</v>
      </c>
      <c r="G10" s="21" t="str">
        <f t="shared" si="1"/>
        <v/>
      </c>
      <c r="H10" s="22">
        <f t="shared" si="2"/>
        <v>0.21550897293658422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527</v>
      </c>
      <c r="C11" s="20" t="s">
        <v>19</v>
      </c>
      <c r="D11" s="21">
        <v>5299</v>
      </c>
      <c r="E11" s="21">
        <f t="shared" si="0"/>
        <v>6226.5</v>
      </c>
      <c r="F11" s="21">
        <v>7154</v>
      </c>
      <c r="G11" s="21" t="str">
        <f t="shared" si="1"/>
        <v/>
      </c>
      <c r="H11" s="22">
        <f t="shared" si="2"/>
        <v>0.35006605019815051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5811.4050000000007</v>
      </c>
      <c r="E14" s="32">
        <f ca="1">MEDIAN(INDIRECT("E4"):E12)</f>
        <v>6633.66</v>
      </c>
      <c r="F14" s="32">
        <f ca="1">MEDIAN(INDIRECT("F4"):F12)</f>
        <v>7322.2350000000006</v>
      </c>
      <c r="G14" s="33"/>
      <c r="H14" s="34">
        <f ca="1">MEDIAN(INDIRECT("H4"):H12)</f>
        <v>0.21832449982668012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5710.9183333333322</v>
      </c>
      <c r="E15" s="33">
        <f ca="1">AVERAGE(INDIRECT("E4"):E12)</f>
        <v>6453.8499999999985</v>
      </c>
      <c r="F15" s="33">
        <f ca="1">AVERAGE(INDIRECT("F4"):F12)</f>
        <v>7196.7816666666668</v>
      </c>
      <c r="G15" s="33"/>
      <c r="H15" s="34">
        <f ca="1">AVERAGE(INDIRECT("H4"):H12)</f>
        <v>0.26176316697436031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-6.4005121762659378E-2</v>
      </c>
      <c r="E16" s="34">
        <f ca="1">IFERROR(INDIRECT(ADDRESS(ROW()-2,COLUMN()))/E3-1,"")</f>
        <v>-3.562791705160917E-2</v>
      </c>
      <c r="F16" s="34">
        <f ca="1">IFERROR(INDIRECT(ADDRESS(ROW()-2,COLUMN()))/F3-1,"")</f>
        <v>-2.9996674910944487E-2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6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Emergency Snow Plow Driver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528</v>
      </c>
      <c r="C3" s="12" t="s">
        <v>19</v>
      </c>
      <c r="D3" s="13">
        <v>4730.2700000000004</v>
      </c>
      <c r="E3" s="13">
        <f t="shared" ref="E3:E11" si="0">IF(OR(B3 = "No Comparable Class", B3 = "Data Not Available", B3 = "Not Surveyed"),"",MEDIAN(D3,F3))</f>
        <v>5243.335</v>
      </c>
      <c r="F3" s="13">
        <v>5756.4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0.21692842057641504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Emergency Snow Plow Driver II</v>
      </c>
      <c r="AN4" s="5">
        <f ca="1">E13</f>
        <v>5</v>
      </c>
      <c r="AO4" s="53">
        <f>D3</f>
        <v>4730.2700000000004</v>
      </c>
      <c r="AP4" s="53">
        <f>E3</f>
        <v>5243.335</v>
      </c>
      <c r="AQ4" s="53">
        <f>F3</f>
        <v>5756.4</v>
      </c>
      <c r="AR4" s="53">
        <f ca="1">D14</f>
        <v>4003.8</v>
      </c>
      <c r="AS4" s="53">
        <f ca="1">E14</f>
        <v>4445.8050000000003</v>
      </c>
      <c r="AT4" s="53">
        <f ca="1">F14</f>
        <v>4881.07</v>
      </c>
      <c r="AU4" s="11">
        <f ca="1">D16</f>
        <v>-0.15357897117923502</v>
      </c>
      <c r="AV4" s="11">
        <f ca="1">E16</f>
        <v>-0.15210357530083429</v>
      </c>
      <c r="AW4" s="11">
        <f ca="1">F16</f>
        <v>-0.15206205267180872</v>
      </c>
    </row>
    <row r="5" spans="1:49" ht="18.75" customHeight="1" x14ac:dyDescent="0.45">
      <c r="A5" s="20" t="s">
        <v>22</v>
      </c>
      <c r="B5" s="20" t="s">
        <v>529</v>
      </c>
      <c r="C5" s="20" t="s">
        <v>19</v>
      </c>
      <c r="D5" s="21">
        <v>4016.13</v>
      </c>
      <c r="E5" s="21">
        <f t="shared" si="0"/>
        <v>4448.6000000000004</v>
      </c>
      <c r="F5" s="21">
        <v>4881.07</v>
      </c>
      <c r="G5" s="21" t="str">
        <f t="shared" si="1"/>
        <v/>
      </c>
      <c r="H5" s="22">
        <f t="shared" si="2"/>
        <v>0.215366534449831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530</v>
      </c>
      <c r="C6" s="20" t="s">
        <v>19</v>
      </c>
      <c r="D6" s="21">
        <v>4003.8</v>
      </c>
      <c r="E6" s="21">
        <f t="shared" si="0"/>
        <v>4445.8050000000003</v>
      </c>
      <c r="F6" s="21">
        <v>4887.8100000000004</v>
      </c>
      <c r="G6" s="21" t="str">
        <f t="shared" si="1"/>
        <v/>
      </c>
      <c r="H6" s="22">
        <f t="shared" si="2"/>
        <v>0.22079274689045403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531</v>
      </c>
      <c r="C7" s="20" t="s">
        <v>19</v>
      </c>
      <c r="D7" s="21">
        <v>4462.41</v>
      </c>
      <c r="E7" s="21">
        <f t="shared" si="0"/>
        <v>4943.25</v>
      </c>
      <c r="F7" s="21">
        <v>5424.09</v>
      </c>
      <c r="G7" s="21" t="str">
        <f t="shared" si="1"/>
        <v/>
      </c>
      <c r="H7" s="22">
        <f t="shared" si="2"/>
        <v>0.21550686736539237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532</v>
      </c>
      <c r="C9" s="20" t="s">
        <v>19</v>
      </c>
      <c r="D9" s="21">
        <v>3564.5</v>
      </c>
      <c r="E9" s="21">
        <f t="shared" si="0"/>
        <v>3957.9549999999999</v>
      </c>
      <c r="F9" s="21">
        <v>4351.41</v>
      </c>
      <c r="G9" s="21" t="str">
        <f t="shared" si="1"/>
        <v/>
      </c>
      <c r="H9" s="22">
        <f t="shared" si="2"/>
        <v>0.22076308037592929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533</v>
      </c>
      <c r="C11" s="20" t="s">
        <v>19</v>
      </c>
      <c r="D11" s="21">
        <v>3504</v>
      </c>
      <c r="E11" s="21">
        <f t="shared" si="0"/>
        <v>4117.5</v>
      </c>
      <c r="F11" s="21">
        <v>4731</v>
      </c>
      <c r="G11" s="21" t="str">
        <f t="shared" si="1"/>
        <v/>
      </c>
      <c r="H11" s="22">
        <f t="shared" si="2"/>
        <v>0.35017123287671237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4003.8</v>
      </c>
      <c r="E14" s="32">
        <f ca="1">MEDIAN(INDIRECT("E4"):E12)</f>
        <v>4445.8050000000003</v>
      </c>
      <c r="F14" s="32">
        <f ca="1">MEDIAN(INDIRECT("F4"):F12)</f>
        <v>4881.07</v>
      </c>
      <c r="G14" s="33"/>
      <c r="H14" s="34">
        <f ca="1">MEDIAN(INDIRECT("H4"):H12)</f>
        <v>0.22076308037592929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3910.1680000000001</v>
      </c>
      <c r="E15" s="33">
        <f ca="1">AVERAGE(INDIRECT("E4"):E12)</f>
        <v>4382.6220000000003</v>
      </c>
      <c r="F15" s="33">
        <f ca="1">AVERAGE(INDIRECT("F4"):F12)</f>
        <v>4855.076</v>
      </c>
      <c r="G15" s="33"/>
      <c r="H15" s="34">
        <f ca="1">AVERAGE(INDIRECT("H4"):H12)</f>
        <v>0.24452009239166381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-0.15357897117923502</v>
      </c>
      <c r="E16" s="34">
        <f ca="1">IFERROR(INDIRECT(ADDRESS(ROW()-2,COLUMN()))/E3-1,"")</f>
        <v>-0.15210357530083429</v>
      </c>
      <c r="F16" s="34">
        <f ca="1">IFERROR(INDIRECT(ADDRESS(ROW()-2,COLUMN()))/F3-1,"")</f>
        <v>-0.15206205267180872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topLeftCell="A4" workbookViewId="0"/>
  </sheetViews>
  <sheetFormatPr defaultColWidth="9.1796875" defaultRowHeight="13" x14ac:dyDescent="0.3"/>
  <cols>
    <col min="1" max="1" width="51" style="5" bestFit="1" customWidth="1"/>
    <col min="2" max="2" width="66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Employment Training Worker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534</v>
      </c>
      <c r="C3" s="12" t="s">
        <v>19</v>
      </c>
      <c r="D3" s="13">
        <v>4111.47</v>
      </c>
      <c r="E3" s="13">
        <f t="shared" ref="E3:E11" si="0">IF(OR(B3 = "No Comparable Class", B3 = "Data Not Available", B3 = "Not Surveyed"),"",MEDIAN(D3,F3))</f>
        <v>4551.7350000000006</v>
      </c>
      <c r="F3" s="13">
        <v>4992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0.21416427701041219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535</v>
      </c>
      <c r="C4" s="20" t="s">
        <v>19</v>
      </c>
      <c r="D4" s="21">
        <v>4101.07</v>
      </c>
      <c r="E4" s="21">
        <f t="shared" si="0"/>
        <v>4543.07</v>
      </c>
      <c r="F4" s="21">
        <v>4985.07</v>
      </c>
      <c r="G4" s="21" t="str">
        <f t="shared" si="1"/>
        <v/>
      </c>
      <c r="H4" s="22">
        <f t="shared" si="2"/>
        <v>0.21555350189097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Employment Training Worker II</v>
      </c>
      <c r="AN4" s="5">
        <f ca="1">E13</f>
        <v>6</v>
      </c>
      <c r="AO4" s="53">
        <f>D3</f>
        <v>4111.47</v>
      </c>
      <c r="AP4" s="53">
        <f>E3</f>
        <v>4551.7350000000006</v>
      </c>
      <c r="AQ4" s="53">
        <f>F3</f>
        <v>4992</v>
      </c>
      <c r="AR4" s="53">
        <f ca="1">D14</f>
        <v>4215.62</v>
      </c>
      <c r="AS4" s="53">
        <f ca="1">E14</f>
        <v>4669.4449999999997</v>
      </c>
      <c r="AT4" s="53">
        <f ca="1">F14</f>
        <v>5123.2700000000004</v>
      </c>
      <c r="AU4" s="11">
        <f ca="1">D16</f>
        <v>2.5331572405976388E-2</v>
      </c>
      <c r="AV4" s="11">
        <f ca="1">E16</f>
        <v>2.5860468590548136E-2</v>
      </c>
      <c r="AW4" s="11">
        <f ca="1">F16</f>
        <v>2.6296073717948731E-2</v>
      </c>
    </row>
    <row r="5" spans="1:49" ht="18.75" customHeight="1" x14ac:dyDescent="0.45">
      <c r="A5" s="20" t="s">
        <v>22</v>
      </c>
      <c r="B5" s="20" t="s">
        <v>536</v>
      </c>
      <c r="C5" s="20" t="s">
        <v>19</v>
      </c>
      <c r="D5" s="21">
        <v>4222.3999999999996</v>
      </c>
      <c r="E5" s="21">
        <f t="shared" si="0"/>
        <v>4676.5349999999999</v>
      </c>
      <c r="F5" s="21">
        <v>5130.67</v>
      </c>
      <c r="G5" s="21" t="str">
        <f t="shared" si="1"/>
        <v/>
      </c>
      <c r="H5" s="22">
        <f t="shared" si="2"/>
        <v>0.2151075217885563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535</v>
      </c>
      <c r="C6" s="20" t="s">
        <v>19</v>
      </c>
      <c r="D6" s="21">
        <v>4580.95</v>
      </c>
      <c r="E6" s="21">
        <f t="shared" si="0"/>
        <v>5086.6749999999993</v>
      </c>
      <c r="F6" s="21">
        <v>5592.4</v>
      </c>
      <c r="G6" s="21" t="str">
        <f t="shared" si="1"/>
        <v/>
      </c>
      <c r="H6" s="22">
        <f t="shared" si="2"/>
        <v>0.22079481330291739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537</v>
      </c>
      <c r="C7" s="20" t="s">
        <v>19</v>
      </c>
      <c r="D7" s="21">
        <v>4208.84</v>
      </c>
      <c r="E7" s="21">
        <f t="shared" si="0"/>
        <v>4662.3549999999996</v>
      </c>
      <c r="F7" s="21">
        <v>5115.87</v>
      </c>
      <c r="G7" s="21" t="str">
        <f t="shared" si="1"/>
        <v/>
      </c>
      <c r="H7" s="22">
        <f t="shared" si="2"/>
        <v>0.21550593512701832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538</v>
      </c>
      <c r="C10" s="20" t="s">
        <v>19</v>
      </c>
      <c r="D10" s="21">
        <v>4772.46</v>
      </c>
      <c r="E10" s="21">
        <f t="shared" si="0"/>
        <v>5286.7049999999999</v>
      </c>
      <c r="F10" s="21">
        <v>5800.95</v>
      </c>
      <c r="G10" s="21" t="str">
        <f t="shared" si="1"/>
        <v/>
      </c>
      <c r="H10" s="22">
        <f t="shared" si="2"/>
        <v>0.21550521114896726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539</v>
      </c>
      <c r="C11" s="20" t="s">
        <v>19</v>
      </c>
      <c r="D11" s="21">
        <v>3718</v>
      </c>
      <c r="E11" s="21">
        <f t="shared" si="0"/>
        <v>4369</v>
      </c>
      <c r="F11" s="21">
        <v>5020</v>
      </c>
      <c r="G11" s="21" t="str">
        <f t="shared" si="1"/>
        <v/>
      </c>
      <c r="H11" s="22">
        <f t="shared" si="2"/>
        <v>0.35018827326519641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6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4215.62</v>
      </c>
      <c r="E14" s="32">
        <f ca="1">MEDIAN(INDIRECT("E4"):E12)</f>
        <v>4669.4449999999997</v>
      </c>
      <c r="F14" s="32">
        <f ca="1">MEDIAN(INDIRECT("F4"):F12)</f>
        <v>5123.2700000000004</v>
      </c>
      <c r="G14" s="33"/>
      <c r="H14" s="34">
        <f ca="1">MEDIAN(INDIRECT("H4"):H12)</f>
        <v>0.21552971850899416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4267.286666666666</v>
      </c>
      <c r="E15" s="33">
        <f ca="1">AVERAGE(INDIRECT("E4"):E12)</f>
        <v>4770.7233333333324</v>
      </c>
      <c r="F15" s="33">
        <f ca="1">AVERAGE(INDIRECT("F4"):F12)</f>
        <v>5274.16</v>
      </c>
      <c r="G15" s="33"/>
      <c r="H15" s="34">
        <f ca="1">AVERAGE(INDIRECT("H4"):H12)</f>
        <v>0.23877587608727094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2.5331572405976388E-2</v>
      </c>
      <c r="E16" s="34">
        <f ca="1">IFERROR(INDIRECT(ADDRESS(ROW()-2,COLUMN()))/E3-1,"")</f>
        <v>2.5860468590548136E-2</v>
      </c>
      <c r="F16" s="34">
        <f ca="1">IFERROR(INDIRECT(ADDRESS(ROW()-2,COLUMN()))/F3-1,"")</f>
        <v>2.6296073717948731E-2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3.7898042954628286E-2</v>
      </c>
      <c r="E17" s="34">
        <f ca="1">IF(E3&gt;=INDIRECT(ADDRESS(ROW()-2,COLUMN())),"At Market",INDIRECT(ADDRESS(ROW()-2,COLUMN()))/E3-1)</f>
        <v>4.8110958422081129E-2</v>
      </c>
      <c r="F17" s="34">
        <f ca="1">IF(F3&gt;=INDIRECT(ADDRESS(ROW()-2,COLUMN())),"At Market",INDIRECT(ADDRESS(ROW()-2,COLUMN()))/F3-1)</f>
        <v>5.6522435897435885E-2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78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Employment Training Worker Supervisor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540</v>
      </c>
      <c r="C3" s="12" t="s">
        <v>19</v>
      </c>
      <c r="D3" s="13">
        <v>4780.53</v>
      </c>
      <c r="E3" s="13">
        <f t="shared" ref="E3:E11" si="0">IF(OR(B3 = "No Comparable Class", B3 = "Data Not Available", B3 = "Not Surveyed"),"",MEDIAN(D3,F3))</f>
        <v>5297.0650000000005</v>
      </c>
      <c r="F3" s="13">
        <v>5813.6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0.21609947014243214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541</v>
      </c>
      <c r="C4" s="20" t="s">
        <v>19</v>
      </c>
      <c r="D4" s="21">
        <v>5016.2700000000004</v>
      </c>
      <c r="E4" s="21">
        <f t="shared" si="0"/>
        <v>5557.07</v>
      </c>
      <c r="F4" s="21">
        <v>6097.87</v>
      </c>
      <c r="G4" s="21" t="str">
        <f t="shared" si="1"/>
        <v/>
      </c>
      <c r="H4" s="22">
        <f t="shared" si="2"/>
        <v>0.21561837779864312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Employment Training Worker Supervisor</v>
      </c>
      <c r="AN4" s="5">
        <f ca="1">E13</f>
        <v>4</v>
      </c>
      <c r="AO4" s="53">
        <f>D3</f>
        <v>4780.53</v>
      </c>
      <c r="AP4" s="53">
        <f>E3</f>
        <v>5297.0650000000005</v>
      </c>
      <c r="AQ4" s="53">
        <f>F3</f>
        <v>5813.6</v>
      </c>
      <c r="AR4" s="53">
        <f ca="1">D14</f>
        <v>5226.2349999999997</v>
      </c>
      <c r="AS4" s="53">
        <f ca="1">E14</f>
        <v>5789.5599999999995</v>
      </c>
      <c r="AT4" s="53">
        <f ca="1">F14</f>
        <v>6352.8850000000002</v>
      </c>
      <c r="AU4" s="11">
        <f ca="1">D16</f>
        <v>9.3233386256335482E-2</v>
      </c>
      <c r="AV4" s="11">
        <f ca="1">E16</f>
        <v>9.2975072044613194E-2</v>
      </c>
      <c r="AW4" s="11">
        <f ca="1">F16</f>
        <v>9.2762659969726213E-2</v>
      </c>
    </row>
    <row r="5" spans="1:49" ht="18.75" customHeight="1" x14ac:dyDescent="0.45">
      <c r="A5" s="20" t="s">
        <v>22</v>
      </c>
      <c r="B5" s="20" t="s">
        <v>542</v>
      </c>
      <c r="C5" s="20" t="s">
        <v>19</v>
      </c>
      <c r="D5" s="21">
        <v>5409.73</v>
      </c>
      <c r="E5" s="21">
        <f t="shared" si="0"/>
        <v>5993</v>
      </c>
      <c r="F5" s="21">
        <v>6576.27</v>
      </c>
      <c r="G5" s="21" t="str">
        <f t="shared" si="1"/>
        <v/>
      </c>
      <c r="H5" s="22">
        <f t="shared" si="2"/>
        <v>0.21563737931467952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543</v>
      </c>
      <c r="C7" s="20" t="s">
        <v>19</v>
      </c>
      <c r="D7" s="21">
        <v>5042.74</v>
      </c>
      <c r="E7" s="21">
        <f t="shared" si="0"/>
        <v>5586.12</v>
      </c>
      <c r="F7" s="21">
        <v>6129.5</v>
      </c>
      <c r="G7" s="21" t="str">
        <f t="shared" si="1"/>
        <v/>
      </c>
      <c r="H7" s="22">
        <f t="shared" si="2"/>
        <v>0.21550982204119196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544</v>
      </c>
      <c r="C10" s="20" t="s">
        <v>19</v>
      </c>
      <c r="D10" s="21">
        <v>5718.8</v>
      </c>
      <c r="E10" s="21">
        <f t="shared" si="0"/>
        <v>6335.0349999999999</v>
      </c>
      <c r="F10" s="21">
        <v>6951.27</v>
      </c>
      <c r="G10" s="21" t="str">
        <f t="shared" si="1"/>
        <v/>
      </c>
      <c r="H10" s="22">
        <f t="shared" si="2"/>
        <v>0.2155119955235365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4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5226.2349999999997</v>
      </c>
      <c r="E14" s="32">
        <f ca="1">MEDIAN(INDIRECT("E4"):E12)</f>
        <v>5789.5599999999995</v>
      </c>
      <c r="F14" s="32">
        <f ca="1">MEDIAN(INDIRECT("F4"):F12)</f>
        <v>6352.8850000000002</v>
      </c>
      <c r="G14" s="33"/>
      <c r="H14" s="34">
        <f ca="1">MEDIAN(INDIRECT("H4"):H12)</f>
        <v>0.21556518666108981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5296.8850000000002</v>
      </c>
      <c r="E15" s="33">
        <f ca="1">AVERAGE(INDIRECT("E4"):E12)</f>
        <v>5867.8062499999996</v>
      </c>
      <c r="F15" s="33">
        <f ca="1">AVERAGE(INDIRECT("F4"):F12)</f>
        <v>6438.7275</v>
      </c>
      <c r="G15" s="33"/>
      <c r="H15" s="34">
        <f ca="1">AVERAGE(INDIRECT("H4"):H12)</f>
        <v>0.21556939366951278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9.3233386256335482E-2</v>
      </c>
      <c r="E16" s="34">
        <f ca="1">IFERROR(INDIRECT(ADDRESS(ROW()-2,COLUMN()))/E3-1,"")</f>
        <v>9.2975072044613194E-2</v>
      </c>
      <c r="F16" s="34">
        <f ca="1">IFERROR(INDIRECT(ADDRESS(ROW()-2,COLUMN()))/F3-1,"")</f>
        <v>9.2762659969726213E-2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0.1080120823423345</v>
      </c>
      <c r="E17" s="34">
        <f ca="1">IF(E3&gt;=INDIRECT(ADDRESS(ROW()-2,COLUMN())),"At Market",INDIRECT(ADDRESS(ROW()-2,COLUMN()))/E3-1)</f>
        <v>0.10774669557575733</v>
      </c>
      <c r="F17" s="34">
        <f ca="1">IF(F3&gt;=INDIRECT(ADDRESS(ROW()-2,COLUMN())),"At Market",INDIRECT(ADDRESS(ROW()-2,COLUMN()))/F3-1)</f>
        <v>0.10752846773083791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53.7265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Engineer Technician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545</v>
      </c>
      <c r="C3" s="12" t="s">
        <v>19</v>
      </c>
      <c r="D3" s="13">
        <v>4536.13</v>
      </c>
      <c r="E3" s="13">
        <f t="shared" ref="E3:E11" si="0">IF(OR(B3 = "No Comparable Class", B3 = "Data Not Available", B3 = "Not Surveyed"),"",MEDIAN(D3,F3))</f>
        <v>5026.665</v>
      </c>
      <c r="F3" s="13">
        <v>5517.2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0.21627907489423803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546</v>
      </c>
      <c r="C4" s="20" t="s">
        <v>19</v>
      </c>
      <c r="D4" s="21">
        <v>4543.07</v>
      </c>
      <c r="E4" s="21">
        <f t="shared" si="0"/>
        <v>5032.7349999999997</v>
      </c>
      <c r="F4" s="21">
        <v>5522.4</v>
      </c>
      <c r="G4" s="21" t="str">
        <f t="shared" si="1"/>
        <v/>
      </c>
      <c r="H4" s="22">
        <f t="shared" si="2"/>
        <v>0.21556568575874913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Engineer Technician II</v>
      </c>
      <c r="AN4" s="5">
        <f ca="1">E13</f>
        <v>8</v>
      </c>
      <c r="AO4" s="53">
        <f>D3</f>
        <v>4536.13</v>
      </c>
      <c r="AP4" s="53">
        <f>E3</f>
        <v>5026.665</v>
      </c>
      <c r="AQ4" s="53">
        <f>F3</f>
        <v>5517.2</v>
      </c>
      <c r="AR4" s="53">
        <f ca="1">D14</f>
        <v>4817.8250000000007</v>
      </c>
      <c r="AS4" s="53">
        <f ca="1">E14</f>
        <v>5343.2000000000007</v>
      </c>
      <c r="AT4" s="53">
        <f ca="1">F14</f>
        <v>5934.4449999999997</v>
      </c>
      <c r="AU4" s="11">
        <f ca="1">D16</f>
        <v>6.2100292540116842E-2</v>
      </c>
      <c r="AV4" s="11">
        <f ca="1">E16</f>
        <v>6.2971174725190648E-2</v>
      </c>
      <c r="AW4" s="11">
        <f ca="1">F16</f>
        <v>7.56262234466758E-2</v>
      </c>
    </row>
    <row r="5" spans="1:49" ht="18.75" customHeight="1" x14ac:dyDescent="0.45">
      <c r="A5" s="20" t="s">
        <v>22</v>
      </c>
      <c r="B5" s="20" t="s">
        <v>546</v>
      </c>
      <c r="C5" s="20" t="s">
        <v>19</v>
      </c>
      <c r="D5" s="21">
        <v>4747.6000000000004</v>
      </c>
      <c r="E5" s="21">
        <f t="shared" si="0"/>
        <v>5258.9350000000004</v>
      </c>
      <c r="F5" s="21">
        <v>5770.27</v>
      </c>
      <c r="G5" s="21" t="str">
        <f t="shared" si="1"/>
        <v/>
      </c>
      <c r="H5" s="22">
        <f t="shared" si="2"/>
        <v>0.21540778498609825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547</v>
      </c>
      <c r="C6" s="20" t="s">
        <v>19</v>
      </c>
      <c r="D6" s="21">
        <v>5036.29</v>
      </c>
      <c r="E6" s="21">
        <f t="shared" si="0"/>
        <v>5592.2849999999999</v>
      </c>
      <c r="F6" s="21">
        <v>6148.28</v>
      </c>
      <c r="G6" s="21" t="str">
        <f t="shared" si="1"/>
        <v/>
      </c>
      <c r="H6" s="22">
        <f t="shared" si="2"/>
        <v>0.22079546650411319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548</v>
      </c>
      <c r="C7" s="20" t="s">
        <v>19</v>
      </c>
      <c r="D7" s="21">
        <v>5476.68</v>
      </c>
      <c r="E7" s="21">
        <f t="shared" si="0"/>
        <v>6066.8050000000003</v>
      </c>
      <c r="F7" s="21">
        <v>6656.93</v>
      </c>
      <c r="G7" s="21" t="str">
        <f t="shared" si="1"/>
        <v/>
      </c>
      <c r="H7" s="22">
        <f t="shared" si="2"/>
        <v>0.21550464880182885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546</v>
      </c>
      <c r="C8" s="20" t="s">
        <v>19</v>
      </c>
      <c r="D8" s="21">
        <v>4851.6000000000004</v>
      </c>
      <c r="E8" s="21">
        <f t="shared" si="0"/>
        <v>5374.2000000000007</v>
      </c>
      <c r="F8" s="21">
        <v>5896.8</v>
      </c>
      <c r="G8" s="21" t="str">
        <f t="shared" si="1"/>
        <v/>
      </c>
      <c r="H8" s="22">
        <f t="shared" si="2"/>
        <v>0.21543408360128602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545</v>
      </c>
      <c r="C9" s="20" t="s">
        <v>19</v>
      </c>
      <c r="D9" s="21">
        <v>4784.05</v>
      </c>
      <c r="E9" s="21">
        <f t="shared" si="0"/>
        <v>5312.2000000000007</v>
      </c>
      <c r="F9" s="21">
        <v>5840.35</v>
      </c>
      <c r="G9" s="21" t="str">
        <f t="shared" si="1"/>
        <v/>
      </c>
      <c r="H9" s="22">
        <f t="shared" si="2"/>
        <v>0.22079618733081796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547</v>
      </c>
      <c r="C10" s="20" t="s">
        <v>19</v>
      </c>
      <c r="D10" s="21">
        <v>4913.25</v>
      </c>
      <c r="E10" s="21">
        <f t="shared" si="0"/>
        <v>5442.67</v>
      </c>
      <c r="F10" s="21">
        <v>5972.09</v>
      </c>
      <c r="G10" s="21" t="str">
        <f t="shared" si="1"/>
        <v/>
      </c>
      <c r="H10" s="22">
        <f t="shared" si="2"/>
        <v>0.21550704727013681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547</v>
      </c>
      <c r="C11" s="20" t="s">
        <v>19</v>
      </c>
      <c r="D11" s="21">
        <v>4437</v>
      </c>
      <c r="E11" s="21">
        <f t="shared" si="0"/>
        <v>5213.5</v>
      </c>
      <c r="F11" s="21">
        <v>5990</v>
      </c>
      <c r="G11" s="21" t="str">
        <f t="shared" si="1"/>
        <v/>
      </c>
      <c r="H11" s="22">
        <f t="shared" si="2"/>
        <v>0.35001126887536627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4817.8250000000007</v>
      </c>
      <c r="E14" s="32">
        <f ca="1">MEDIAN(INDIRECT("E4"):E12)</f>
        <v>5343.2000000000007</v>
      </c>
      <c r="F14" s="32">
        <f ca="1">MEDIAN(INDIRECT("F4"):F12)</f>
        <v>5934.4449999999997</v>
      </c>
      <c r="G14" s="33"/>
      <c r="H14" s="34">
        <f ca="1">MEDIAN(INDIRECT("H4"):H12)</f>
        <v>0.21553636651444297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4848.6924999999992</v>
      </c>
      <c r="E15" s="33">
        <f ca="1">AVERAGE(INDIRECT("E4"):E12)</f>
        <v>5411.6662500000002</v>
      </c>
      <c r="F15" s="33">
        <f ca="1">AVERAGE(INDIRECT("F4"):F12)</f>
        <v>5974.6399999999994</v>
      </c>
      <c r="G15" s="33"/>
      <c r="H15" s="34">
        <f ca="1">AVERAGE(INDIRECT("H4"):H12)</f>
        <v>0.23362777164104956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6.2100292540116842E-2</v>
      </c>
      <c r="E16" s="34">
        <f ca="1">IFERROR(INDIRECT(ADDRESS(ROW()-2,COLUMN()))/E3-1,"")</f>
        <v>6.2971174725190648E-2</v>
      </c>
      <c r="F16" s="34">
        <f ca="1">IFERROR(INDIRECT(ADDRESS(ROW()-2,COLUMN()))/F3-1,"")</f>
        <v>7.56262234466758E-2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6.8905101926090895E-2</v>
      </c>
      <c r="E17" s="34">
        <f ca="1">IF(E3&gt;=INDIRECT(ADDRESS(ROW()-2,COLUMN())),"At Market",INDIRECT(ADDRESS(ROW()-2,COLUMN()))/E3-1)</f>
        <v>7.6591786005234086E-2</v>
      </c>
      <c r="F17" s="34">
        <f ca="1">IF(F3&gt;=INDIRECT(ADDRESS(ROW()-2,COLUMN())),"At Market",INDIRECT(ADDRESS(ROW()-2,COLUMN()))/F3-1)</f>
        <v>8.2911621837163718E-2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100.72656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Environmental Assessment &amp; Enforcement Specialist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549</v>
      </c>
      <c r="C3" s="12" t="s">
        <v>19</v>
      </c>
      <c r="D3" s="13">
        <v>6607.47</v>
      </c>
      <c r="E3" s="13">
        <f t="shared" ref="E3:E11" si="0">IF(OR(B3 = "No Comparable Class", B3 = "Data Not Available", B3 = "Not Surveyed"),"",MEDIAN(D3,F3))</f>
        <v>7319</v>
      </c>
      <c r="F3" s="13">
        <v>8030.53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0.215371390259812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Environmental Assessment &amp; Enforcement Specialist</v>
      </c>
      <c r="AN4" s="5">
        <f ca="1">E13</f>
        <v>1</v>
      </c>
      <c r="AO4" s="53">
        <f>D3</f>
        <v>6607.47</v>
      </c>
      <c r="AP4" s="53">
        <f>E3</f>
        <v>7319</v>
      </c>
      <c r="AQ4" s="53">
        <f>F3</f>
        <v>8030.53</v>
      </c>
      <c r="AR4" s="53">
        <f ca="1">D14</f>
        <v>6848.4</v>
      </c>
      <c r="AS4" s="53">
        <f ca="1">E14</f>
        <v>7586.8</v>
      </c>
      <c r="AT4" s="53">
        <f ca="1">F14</f>
        <v>8325.2000000000007</v>
      </c>
      <c r="AU4" s="11">
        <f ca="1">D16</f>
        <v>3.646327565618912E-2</v>
      </c>
      <c r="AV4" s="11">
        <f ca="1">E16</f>
        <v>3.6589698046181285E-2</v>
      </c>
      <c r="AW4" s="11">
        <f ca="1">F16</f>
        <v>3.6693717600208231E-2</v>
      </c>
    </row>
    <row r="5" spans="1:49" ht="18.75" customHeight="1" x14ac:dyDescent="0.45">
      <c r="A5" s="20" t="s">
        <v>22</v>
      </c>
      <c r="B5" s="20" t="s">
        <v>550</v>
      </c>
      <c r="C5" s="20" t="s">
        <v>19</v>
      </c>
      <c r="D5" s="21">
        <v>6848.4</v>
      </c>
      <c r="E5" s="21">
        <f t="shared" si="0"/>
        <v>7586.8</v>
      </c>
      <c r="F5" s="21">
        <v>8325.2000000000007</v>
      </c>
      <c r="G5" s="21" t="str">
        <f t="shared" si="1"/>
        <v/>
      </c>
      <c r="H5" s="22">
        <f t="shared" si="2"/>
        <v>0.21564160971905855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77</v>
      </c>
      <c r="C6" s="20" t="s">
        <v>19</v>
      </c>
      <c r="D6" s="21"/>
      <c r="E6" s="21" t="str">
        <f t="shared" si="0"/>
        <v/>
      </c>
      <c r="F6" s="21"/>
      <c r="G6" s="21" t="str">
        <f t="shared" si="1"/>
        <v/>
      </c>
      <c r="H6" s="22" t="str">
        <f t="shared" si="2"/>
        <v/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77</v>
      </c>
      <c r="C7" s="20" t="s">
        <v>19</v>
      </c>
      <c r="D7" s="21"/>
      <c r="E7" s="21" t="str">
        <f t="shared" si="0"/>
        <v/>
      </c>
      <c r="F7" s="21"/>
      <c r="G7" s="21" t="str">
        <f t="shared" si="1"/>
        <v/>
      </c>
      <c r="H7" s="22" t="str">
        <f t="shared" si="2"/>
        <v/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77</v>
      </c>
      <c r="C8" s="20" t="s">
        <v>19</v>
      </c>
      <c r="D8" s="21"/>
      <c r="E8" s="21" t="str">
        <f t="shared" si="0"/>
        <v/>
      </c>
      <c r="F8" s="21"/>
      <c r="G8" s="21" t="str">
        <f t="shared" si="1"/>
        <v/>
      </c>
      <c r="H8" s="22" t="str">
        <f t="shared" si="2"/>
        <v/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77</v>
      </c>
      <c r="C11" s="20" t="s">
        <v>19</v>
      </c>
      <c r="D11" s="21"/>
      <c r="E11" s="21" t="str">
        <f t="shared" si="0"/>
        <v/>
      </c>
      <c r="F11" s="21"/>
      <c r="G11" s="21" t="str">
        <f t="shared" si="1"/>
        <v/>
      </c>
      <c r="H11" s="22" t="str">
        <f t="shared" si="2"/>
        <v/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1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6848.4</v>
      </c>
      <c r="E14" s="32">
        <f ca="1">MEDIAN(INDIRECT("E4"):E12)</f>
        <v>7586.8</v>
      </c>
      <c r="F14" s="32">
        <f ca="1">MEDIAN(INDIRECT("F4"):F12)</f>
        <v>8325.2000000000007</v>
      </c>
      <c r="G14" s="33"/>
      <c r="H14" s="34">
        <f ca="1">MEDIAN(INDIRECT("H4"):H12)</f>
        <v>0.21564160971905855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6848.4</v>
      </c>
      <c r="E15" s="33">
        <f ca="1">AVERAGE(INDIRECT("E4"):E12)</f>
        <v>7586.8</v>
      </c>
      <c r="F15" s="33">
        <f ca="1">AVERAGE(INDIRECT("F4"):F12)</f>
        <v>8325.2000000000007</v>
      </c>
      <c r="G15" s="33"/>
      <c r="H15" s="34">
        <f ca="1">AVERAGE(INDIRECT("H4"):H12)</f>
        <v>0.21564160971905855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3.646327565618912E-2</v>
      </c>
      <c r="E16" s="34">
        <f ca="1">IFERROR(INDIRECT(ADDRESS(ROW()-2,COLUMN()))/E3-1,"")</f>
        <v>3.6589698046181285E-2</v>
      </c>
      <c r="F16" s="34">
        <f ca="1">IFERROR(INDIRECT(ADDRESS(ROW()-2,COLUMN()))/F3-1,"")</f>
        <v>3.6693717600208231E-2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3.646327565618912E-2</v>
      </c>
      <c r="E17" s="34">
        <f ca="1">IF(E3&gt;=INDIRECT(ADDRESS(ROW()-2,COLUMN())),"At Market",INDIRECT(ADDRESS(ROW()-2,COLUMN()))/E3-1)</f>
        <v>3.6589698046181285E-2</v>
      </c>
      <c r="F17" s="34">
        <f ca="1">IF(F3&gt;=INDIRECT(ADDRESS(ROW()-2,COLUMN())),"At Market",INDIRECT(ADDRESS(ROW()-2,COLUMN()))/F3-1)</f>
        <v>3.6693717600208231E-2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prompt="Additional %" sqref="I1:O1">
      <formula1>$AA$2:$AD$2</formula1>
    </dataValidation>
    <dataValidation type="list" allowBlank="1" showInputMessage="1" showErrorMessage="1" sqref="G1">
      <formula1>$Z$2:$AJ$2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6.2695312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Environmental Health Manager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551</v>
      </c>
      <c r="C3" s="12" t="s">
        <v>19</v>
      </c>
      <c r="D3" s="13">
        <v>6292</v>
      </c>
      <c r="E3" s="13">
        <f t="shared" ref="E3:E11" si="0">IF(OR(B3 = "No Comparable Class", B3 = "Data Not Available", B3 = "Not Surveyed"),"",MEDIAN(D3,F3))</f>
        <v>6970.6</v>
      </c>
      <c r="F3" s="13">
        <v>7649.2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0.2157024793388429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77</v>
      </c>
      <c r="C4" s="20" t="s">
        <v>19</v>
      </c>
      <c r="D4" s="21"/>
      <c r="E4" s="21" t="str">
        <f t="shared" si="0"/>
        <v/>
      </c>
      <c r="F4" s="21"/>
      <c r="G4" s="21" t="str">
        <f t="shared" si="1"/>
        <v/>
      </c>
      <c r="H4" s="22" t="str">
        <f t="shared" si="2"/>
        <v/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Environmental Health Manager</v>
      </c>
      <c r="AN4" s="5">
        <f ca="1">E13</f>
        <v>5</v>
      </c>
      <c r="AO4" s="53">
        <f>D3</f>
        <v>6292</v>
      </c>
      <c r="AP4" s="53">
        <f>E3</f>
        <v>6970.6</v>
      </c>
      <c r="AQ4" s="53">
        <f>F3</f>
        <v>7649.2</v>
      </c>
      <c r="AR4" s="53">
        <f ca="1">D14</f>
        <v>6117.69</v>
      </c>
      <c r="AS4" s="53">
        <f ca="1">E14</f>
        <v>6793.0649999999996</v>
      </c>
      <c r="AT4" s="53">
        <f ca="1">F14</f>
        <v>7468.44</v>
      </c>
      <c r="AU4" s="11">
        <f ca="1">D16</f>
        <v>-2.7703432930705763E-2</v>
      </c>
      <c r="AV4" s="11">
        <f ca="1">E16</f>
        <v>-2.5469113132298604E-2</v>
      </c>
      <c r="AW4" s="11">
        <f ca="1">F16</f>
        <v>-2.3631229409611487E-2</v>
      </c>
    </row>
    <row r="5" spans="1:49" ht="18.75" customHeight="1" x14ac:dyDescent="0.45">
      <c r="A5" s="20" t="s">
        <v>22</v>
      </c>
      <c r="B5" s="20" t="s">
        <v>552</v>
      </c>
      <c r="C5" s="20" t="s">
        <v>19</v>
      </c>
      <c r="D5" s="21">
        <v>8886.7999999999993</v>
      </c>
      <c r="E5" s="21">
        <f t="shared" si="0"/>
        <v>9844.4650000000001</v>
      </c>
      <c r="F5" s="21">
        <v>10802.13</v>
      </c>
      <c r="G5" s="21" t="str">
        <f t="shared" si="1"/>
        <v/>
      </c>
      <c r="H5" s="22">
        <f t="shared" si="2"/>
        <v>0.21552527343925831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553</v>
      </c>
      <c r="C6" s="20" t="s">
        <v>19</v>
      </c>
      <c r="D6" s="21">
        <v>6117.69</v>
      </c>
      <c r="E6" s="21">
        <f t="shared" si="0"/>
        <v>6793.0649999999996</v>
      </c>
      <c r="F6" s="21">
        <v>7468.44</v>
      </c>
      <c r="G6" s="21" t="str">
        <f t="shared" si="1"/>
        <v/>
      </c>
      <c r="H6" s="22">
        <f t="shared" si="2"/>
        <v>0.22079412327201942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554</v>
      </c>
      <c r="C7" s="20" t="s">
        <v>19</v>
      </c>
      <c r="D7" s="21">
        <v>7026.02</v>
      </c>
      <c r="E7" s="21">
        <f t="shared" si="0"/>
        <v>7783.1</v>
      </c>
      <c r="F7" s="21">
        <v>8540.18</v>
      </c>
      <c r="G7" s="21" t="str">
        <f t="shared" si="1"/>
        <v/>
      </c>
      <c r="H7" s="22">
        <f t="shared" si="2"/>
        <v>0.21550749926701029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555</v>
      </c>
      <c r="C8" s="20" t="s">
        <v>19</v>
      </c>
      <c r="D8" s="21">
        <v>5856.93</v>
      </c>
      <c r="E8" s="21">
        <f t="shared" si="0"/>
        <v>6487.8649999999998</v>
      </c>
      <c r="F8" s="21">
        <v>7118.8</v>
      </c>
      <c r="G8" s="21" t="str">
        <f t="shared" si="1"/>
        <v/>
      </c>
      <c r="H8" s="22">
        <f t="shared" si="2"/>
        <v>0.215449049245936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77</v>
      </c>
      <c r="C9" s="20" t="s">
        <v>19</v>
      </c>
      <c r="D9" s="21"/>
      <c r="E9" s="21" t="str">
        <f t="shared" si="0"/>
        <v/>
      </c>
      <c r="F9" s="21"/>
      <c r="G9" s="21" t="str">
        <f t="shared" si="1"/>
        <v/>
      </c>
      <c r="H9" s="22" t="str">
        <f t="shared" si="2"/>
        <v/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77</v>
      </c>
      <c r="C10" s="20" t="s">
        <v>19</v>
      </c>
      <c r="D10" s="21"/>
      <c r="E10" s="21" t="str">
        <f t="shared" si="0"/>
        <v/>
      </c>
      <c r="F10" s="21"/>
      <c r="G10" s="21" t="str">
        <f t="shared" si="1"/>
        <v/>
      </c>
      <c r="H10" s="22" t="str">
        <f t="shared" si="2"/>
        <v/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556</v>
      </c>
      <c r="C11" s="20" t="s">
        <v>19</v>
      </c>
      <c r="D11" s="21">
        <v>5458</v>
      </c>
      <c r="E11" s="21">
        <f t="shared" si="0"/>
        <v>6413.5</v>
      </c>
      <c r="F11" s="21">
        <v>7369</v>
      </c>
      <c r="G11" s="21" t="str">
        <f t="shared" si="1"/>
        <v/>
      </c>
      <c r="H11" s="22">
        <f t="shared" si="2"/>
        <v>0.35012825210699883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5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6117.69</v>
      </c>
      <c r="E14" s="32">
        <f ca="1">MEDIAN(INDIRECT("E4"):E12)</f>
        <v>6793.0649999999996</v>
      </c>
      <c r="F14" s="32">
        <f ca="1">MEDIAN(INDIRECT("F4"):F12)</f>
        <v>7468.44</v>
      </c>
      <c r="G14" s="33"/>
      <c r="H14" s="34">
        <f ca="1">MEDIAN(INDIRECT("H4"):H12)</f>
        <v>0.21552527343925831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6669.0880000000006</v>
      </c>
      <c r="E15" s="33">
        <f ca="1">AVERAGE(INDIRECT("E4"):E12)</f>
        <v>7464.3989999999994</v>
      </c>
      <c r="F15" s="33">
        <f ca="1">AVERAGE(INDIRECT("F4"):F12)</f>
        <v>8259.7100000000009</v>
      </c>
      <c r="G15" s="33"/>
      <c r="H15" s="34">
        <f ca="1">AVERAGE(INDIRECT("H4"):H12)</f>
        <v>0.24348083946624458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-2.7703432930705763E-2</v>
      </c>
      <c r="E16" s="34">
        <f ca="1">IFERROR(INDIRECT(ADDRESS(ROW()-2,COLUMN()))/E3-1,"")</f>
        <v>-2.5469113132298604E-2</v>
      </c>
      <c r="F16" s="34">
        <f ca="1">IFERROR(INDIRECT(ADDRESS(ROW()-2,COLUMN()))/F3-1,"")</f>
        <v>-2.3631229409611487E-2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>
        <f ca="1">IF(D3&gt;=INDIRECT(ADDRESS(ROW()-2,COLUMN())),"At Market",INDIRECT(ADDRESS(ROW()-2,COLUMN()))/D3-1)</f>
        <v>5.9931341385886849E-2</v>
      </c>
      <c r="E17" s="34">
        <f ca="1">IF(E3&gt;=INDIRECT(ADDRESS(ROW()-2,COLUMN())),"At Market",INDIRECT(ADDRESS(ROW()-2,COLUMN()))/E3-1)</f>
        <v>7.0840243307606077E-2</v>
      </c>
      <c r="F17" s="34">
        <f ca="1">IF(F3&gt;=INDIRECT(ADDRESS(ROW()-2,COLUMN())),"At Market",INDIRECT(ADDRESS(ROW()-2,COLUMN()))/F3-1)</f>
        <v>7.9813575275845983E-2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9"/>
  <sheetViews>
    <sheetView workbookViewId="0"/>
  </sheetViews>
  <sheetFormatPr defaultColWidth="9.1796875" defaultRowHeight="13" x14ac:dyDescent="0.3"/>
  <cols>
    <col min="1" max="1" width="51" style="5" bestFit="1" customWidth="1"/>
    <col min="2" max="2" width="69.54296875" style="5" bestFit="1" customWidth="1"/>
    <col min="3" max="3" width="28.453125" style="5" hidden="1" customWidth="1"/>
    <col min="4" max="8" width="18.26953125" style="5" customWidth="1"/>
    <col min="9" max="24" width="6.7265625" style="5" customWidth="1"/>
    <col min="25" max="25" width="11.453125" style="5" hidden="1" customWidth="1"/>
    <col min="26" max="26" width="5.7265625" style="5" hidden="1" customWidth="1"/>
    <col min="27" max="27" width="6" style="5" hidden="1" customWidth="1"/>
    <col min="28" max="28" width="6.54296875" style="5" hidden="1" customWidth="1"/>
    <col min="29" max="29" width="9.26953125" style="5" hidden="1" customWidth="1"/>
    <col min="30" max="30" width="7.54296875" style="5" hidden="1" customWidth="1"/>
    <col min="31" max="31" width="7" style="5" hidden="1" customWidth="1"/>
    <col min="32" max="32" width="15" style="5" hidden="1" customWidth="1"/>
    <col min="33" max="34" width="8.54296875" style="5" hidden="1" customWidth="1"/>
    <col min="35" max="35" width="10" style="5" hidden="1" customWidth="1"/>
    <col min="36" max="36" width="3.26953125" style="5" hidden="1" customWidth="1"/>
    <col min="37" max="37" width="6.7265625" style="5" customWidth="1"/>
    <col min="38" max="38" width="9.1796875" style="5"/>
    <col min="39" max="52" width="0" style="5" hidden="1" customWidth="1"/>
    <col min="53" max="16384" width="9.1796875" style="5"/>
  </cols>
  <sheetData>
    <row r="1" spans="1:49" ht="97.5" customHeight="1" x14ac:dyDescent="0.35">
      <c r="A1" s="1" t="str">
        <f>CONCATENATE("Data represented as ",C3, " values")</f>
        <v>Data represented as Monthly values</v>
      </c>
      <c r="B1" s="2" t="str">
        <f>CONCATENATE("Client Benchmark: ", B3)</f>
        <v>Client Benchmark: Environmental Health Specialist II</v>
      </c>
      <c r="C1" s="80"/>
      <c r="D1" s="81"/>
      <c r="E1" s="81"/>
      <c r="F1" s="68"/>
      <c r="G1" s="3"/>
      <c r="H1" s="4"/>
    </row>
    <row r="2" spans="1:49" ht="81" customHeight="1" x14ac:dyDescent="0.3">
      <c r="A2" s="6" t="s">
        <v>13</v>
      </c>
      <c r="B2" s="7" t="s">
        <v>14</v>
      </c>
      <c r="C2" s="7"/>
      <c r="D2" s="6" t="s">
        <v>4</v>
      </c>
      <c r="E2" s="6" t="s">
        <v>5</v>
      </c>
      <c r="F2" s="6" t="s">
        <v>6</v>
      </c>
      <c r="G2" s="6" t="s">
        <v>15</v>
      </c>
      <c r="H2" s="8" t="s">
        <v>16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W2" s="10"/>
      <c r="AA2" s="11">
        <v>0.1</v>
      </c>
      <c r="AB2" s="11">
        <v>0.2</v>
      </c>
      <c r="AC2" s="11">
        <v>0.3</v>
      </c>
      <c r="AD2" s="11">
        <v>0.4</v>
      </c>
      <c r="AE2" s="11">
        <v>0.5</v>
      </c>
      <c r="AF2" s="11">
        <v>0.6</v>
      </c>
      <c r="AG2" s="11">
        <v>0.65</v>
      </c>
      <c r="AH2" s="11">
        <v>0.7</v>
      </c>
      <c r="AI2" s="11">
        <v>0.75</v>
      </c>
      <c r="AJ2" s="11">
        <v>0.8</v>
      </c>
    </row>
    <row r="3" spans="1:49" ht="18.75" customHeight="1" x14ac:dyDescent="0.45">
      <c r="A3" s="12" t="s">
        <v>17</v>
      </c>
      <c r="B3" s="12" t="s">
        <v>557</v>
      </c>
      <c r="C3" s="12" t="s">
        <v>19</v>
      </c>
      <c r="D3" s="13">
        <v>5383.73</v>
      </c>
      <c r="E3" s="13">
        <f t="shared" ref="E3:E11" si="0">IF(OR(B3 = "No Comparable Class", B3 = "Data Not Available", B3 = "Not Surveyed"),"",MEDIAN(D3,F3))</f>
        <v>5963.53</v>
      </c>
      <c r="F3" s="13">
        <v>6543.33</v>
      </c>
      <c r="G3" s="13" t="str">
        <f t="shared" ref="G3:G11" si="1">IF(OR(B3 = "No Comparable Class", B3 = "Data Not Available", B3 = "Not Surveyed"), "", IF($G$1="","",(F3-D3)*$G$1+D3))</f>
        <v/>
      </c>
      <c r="H3" s="14">
        <f t="shared" ref="H3:H11" si="2">IF(OR(B3 = "No Comparable Class", B3 = "Data Not Available", B3 = "Not Surveyed"),"",(F3/D3)-1)</f>
        <v>0.21538970193527551</v>
      </c>
      <c r="I3" s="15"/>
      <c r="J3" s="16"/>
      <c r="K3" s="15"/>
      <c r="L3" s="15"/>
      <c r="M3" s="16"/>
      <c r="N3" s="16"/>
      <c r="O3" s="16"/>
      <c r="P3" s="15"/>
      <c r="Q3" s="16"/>
      <c r="R3" s="16"/>
      <c r="S3" s="16"/>
      <c r="T3" s="17"/>
      <c r="U3" s="18"/>
      <c r="W3" s="19"/>
      <c r="AM3" s="52" t="s">
        <v>2</v>
      </c>
      <c r="AN3" s="52" t="s">
        <v>3</v>
      </c>
      <c r="AO3" s="52" t="s">
        <v>4</v>
      </c>
      <c r="AP3" s="52" t="s">
        <v>5</v>
      </c>
      <c r="AQ3" s="52" t="s">
        <v>6</v>
      </c>
      <c r="AR3" s="52" t="s">
        <v>7</v>
      </c>
      <c r="AS3" s="52" t="s">
        <v>8</v>
      </c>
      <c r="AT3" s="52" t="s">
        <v>9</v>
      </c>
      <c r="AU3" s="52" t="s">
        <v>10</v>
      </c>
      <c r="AV3" s="52" t="s">
        <v>11</v>
      </c>
      <c r="AW3" s="52" t="s">
        <v>12</v>
      </c>
    </row>
    <row r="4" spans="1:49" ht="18.75" customHeight="1" x14ac:dyDescent="0.45">
      <c r="A4" s="20" t="s">
        <v>20</v>
      </c>
      <c r="B4" s="20" t="s">
        <v>557</v>
      </c>
      <c r="C4" s="20" t="s">
        <v>19</v>
      </c>
      <c r="D4" s="21">
        <v>5274.53</v>
      </c>
      <c r="E4" s="21">
        <f t="shared" si="0"/>
        <v>5843.0650000000005</v>
      </c>
      <c r="F4" s="21">
        <v>6411.6</v>
      </c>
      <c r="G4" s="21" t="str">
        <f t="shared" si="1"/>
        <v/>
      </c>
      <c r="H4" s="22">
        <f t="shared" si="2"/>
        <v>0.215577501692094</v>
      </c>
      <c r="I4" s="15"/>
      <c r="J4" s="16"/>
      <c r="K4" s="15"/>
      <c r="L4" s="15"/>
      <c r="M4" s="16"/>
      <c r="N4" s="16"/>
      <c r="O4" s="16"/>
      <c r="P4" s="15"/>
      <c r="Q4" s="16"/>
      <c r="R4" s="16"/>
      <c r="S4" s="16"/>
      <c r="T4" s="17"/>
      <c r="U4" s="18"/>
      <c r="W4" s="19"/>
      <c r="AM4" s="5" t="str">
        <f>B3</f>
        <v>Environmental Health Specialist II</v>
      </c>
      <c r="AN4" s="5">
        <f ca="1">E13</f>
        <v>8</v>
      </c>
      <c r="AO4" s="53">
        <f>D3</f>
        <v>5383.73</v>
      </c>
      <c r="AP4" s="53">
        <f>E3</f>
        <v>5963.53</v>
      </c>
      <c r="AQ4" s="53">
        <f>F3</f>
        <v>6543.33</v>
      </c>
      <c r="AR4" s="53">
        <f ca="1">D14</f>
        <v>5109.8649999999998</v>
      </c>
      <c r="AS4" s="53">
        <f ca="1">E14</f>
        <v>5685.2825000000003</v>
      </c>
      <c r="AT4" s="53">
        <f ca="1">F14</f>
        <v>6381.3</v>
      </c>
      <c r="AU4" s="11">
        <f ca="1">D16</f>
        <v>-5.0869007175322611E-2</v>
      </c>
      <c r="AV4" s="11">
        <f ca="1">E16</f>
        <v>-4.6658187348768143E-2</v>
      </c>
      <c r="AW4" s="11">
        <f ca="1">F16</f>
        <v>-2.4762620867356477E-2</v>
      </c>
    </row>
    <row r="5" spans="1:49" ht="18.75" customHeight="1" x14ac:dyDescent="0.45">
      <c r="A5" s="20" t="s">
        <v>22</v>
      </c>
      <c r="B5" s="20" t="s">
        <v>557</v>
      </c>
      <c r="C5" s="20" t="s">
        <v>19</v>
      </c>
      <c r="D5" s="21">
        <v>5388.93</v>
      </c>
      <c r="E5" s="21">
        <f t="shared" si="0"/>
        <v>5968.73</v>
      </c>
      <c r="F5" s="21">
        <v>6548.53</v>
      </c>
      <c r="G5" s="21" t="str">
        <f t="shared" si="1"/>
        <v/>
      </c>
      <c r="H5" s="22">
        <f t="shared" si="2"/>
        <v>0.21518186356104074</v>
      </c>
      <c r="I5" s="15"/>
      <c r="J5" s="16"/>
      <c r="K5" s="15"/>
      <c r="L5" s="15"/>
      <c r="M5" s="16"/>
      <c r="N5" s="16"/>
      <c r="O5" s="16"/>
      <c r="P5" s="15"/>
      <c r="Q5" s="16"/>
      <c r="R5" s="16"/>
      <c r="S5" s="16"/>
      <c r="T5" s="17"/>
      <c r="U5" s="18"/>
      <c r="W5" s="19"/>
    </row>
    <row r="6" spans="1:49" ht="18.75" customHeight="1" x14ac:dyDescent="0.45">
      <c r="A6" s="20" t="s">
        <v>24</v>
      </c>
      <c r="B6" s="20" t="s">
        <v>558</v>
      </c>
      <c r="C6" s="20" t="s">
        <v>19</v>
      </c>
      <c r="D6" s="21">
        <v>5536.9</v>
      </c>
      <c r="E6" s="21">
        <f t="shared" si="0"/>
        <v>6148.1549999999997</v>
      </c>
      <c r="F6" s="21">
        <v>6759.41</v>
      </c>
      <c r="G6" s="21" t="str">
        <f t="shared" si="1"/>
        <v/>
      </c>
      <c r="H6" s="22">
        <f t="shared" si="2"/>
        <v>0.22079322364499987</v>
      </c>
      <c r="I6" s="15"/>
      <c r="J6" s="16"/>
      <c r="K6" s="15"/>
      <c r="L6" s="15"/>
      <c r="M6" s="16"/>
      <c r="N6" s="16"/>
      <c r="O6" s="16"/>
      <c r="P6" s="15"/>
      <c r="Q6" s="16"/>
      <c r="R6" s="16"/>
      <c r="S6" s="16"/>
      <c r="T6" s="17"/>
      <c r="U6" s="18"/>
      <c r="W6" s="19"/>
    </row>
    <row r="7" spans="1:49" ht="18.75" customHeight="1" x14ac:dyDescent="0.45">
      <c r="A7" s="20" t="s">
        <v>25</v>
      </c>
      <c r="B7" s="20" t="s">
        <v>559</v>
      </c>
      <c r="C7" s="20" t="s">
        <v>19</v>
      </c>
      <c r="D7" s="21">
        <v>4780.25</v>
      </c>
      <c r="E7" s="21">
        <f t="shared" si="0"/>
        <v>5295.3449999999993</v>
      </c>
      <c r="F7" s="21">
        <v>5810.44</v>
      </c>
      <c r="G7" s="21" t="str">
        <f t="shared" si="1"/>
        <v/>
      </c>
      <c r="H7" s="22">
        <f t="shared" si="2"/>
        <v>0.21550964907693104</v>
      </c>
      <c r="I7" s="15"/>
      <c r="J7" s="16"/>
      <c r="K7" s="15"/>
      <c r="L7" s="15"/>
      <c r="M7" s="16"/>
      <c r="N7" s="16"/>
      <c r="O7" s="16"/>
      <c r="P7" s="15"/>
      <c r="Q7" s="16"/>
      <c r="R7" s="16"/>
      <c r="S7" s="16"/>
      <c r="T7" s="17"/>
      <c r="U7" s="18"/>
      <c r="W7" s="19"/>
    </row>
    <row r="8" spans="1:49" ht="18.75" customHeight="1" x14ac:dyDescent="0.45">
      <c r="A8" s="20" t="s">
        <v>26</v>
      </c>
      <c r="B8" s="20" t="s">
        <v>557</v>
      </c>
      <c r="C8" s="20" t="s">
        <v>19</v>
      </c>
      <c r="D8" s="21">
        <v>4945.2</v>
      </c>
      <c r="E8" s="21">
        <f t="shared" si="0"/>
        <v>5478.2</v>
      </c>
      <c r="F8" s="21">
        <v>6011.2</v>
      </c>
      <c r="G8" s="21" t="str">
        <f t="shared" si="1"/>
        <v/>
      </c>
      <c r="H8" s="22">
        <f t="shared" si="2"/>
        <v>0.21556256572029442</v>
      </c>
      <c r="I8" s="15"/>
      <c r="J8" s="16"/>
      <c r="K8" s="15"/>
      <c r="L8" s="15"/>
      <c r="M8" s="16"/>
      <c r="N8" s="16"/>
      <c r="O8" s="16"/>
      <c r="P8" s="15"/>
      <c r="Q8" s="16"/>
      <c r="R8" s="16"/>
      <c r="S8" s="16"/>
      <c r="T8" s="17"/>
      <c r="U8" s="18"/>
      <c r="W8" s="19"/>
    </row>
    <row r="9" spans="1:49" ht="18.75" customHeight="1" x14ac:dyDescent="0.45">
      <c r="A9" s="20" t="s">
        <v>27</v>
      </c>
      <c r="B9" s="20" t="s">
        <v>557</v>
      </c>
      <c r="C9" s="20" t="s">
        <v>19</v>
      </c>
      <c r="D9" s="21">
        <v>4832.01</v>
      </c>
      <c r="E9" s="21">
        <f t="shared" si="0"/>
        <v>5365.4549999999999</v>
      </c>
      <c r="F9" s="21">
        <v>5898.9</v>
      </c>
      <c r="G9" s="21" t="str">
        <f t="shared" si="1"/>
        <v/>
      </c>
      <c r="H9" s="22">
        <f t="shared" si="2"/>
        <v>0.22079631457716342</v>
      </c>
      <c r="I9" s="15"/>
      <c r="J9" s="16"/>
      <c r="K9" s="15"/>
      <c r="L9" s="15"/>
      <c r="M9" s="16"/>
      <c r="N9" s="16"/>
      <c r="O9" s="16"/>
      <c r="P9" s="15"/>
      <c r="Q9" s="16"/>
      <c r="R9" s="16"/>
      <c r="S9" s="16"/>
      <c r="T9" s="17"/>
      <c r="U9" s="18"/>
      <c r="W9" s="19"/>
    </row>
    <row r="10" spans="1:49" ht="18.75" customHeight="1" x14ac:dyDescent="0.45">
      <c r="A10" s="20" t="s">
        <v>28</v>
      </c>
      <c r="B10" s="20" t="s">
        <v>557</v>
      </c>
      <c r="C10" s="20" t="s">
        <v>19</v>
      </c>
      <c r="D10" s="21">
        <v>5700.01</v>
      </c>
      <c r="E10" s="21">
        <f t="shared" si="0"/>
        <v>6314.21</v>
      </c>
      <c r="F10" s="21">
        <v>6928.41</v>
      </c>
      <c r="G10" s="21" t="str">
        <f t="shared" si="1"/>
        <v/>
      </c>
      <c r="H10" s="22">
        <f t="shared" si="2"/>
        <v>0.21550839384492293</v>
      </c>
      <c r="I10" s="15"/>
      <c r="J10" s="16"/>
      <c r="K10" s="15"/>
      <c r="L10" s="15"/>
      <c r="M10" s="16"/>
      <c r="N10" s="16"/>
      <c r="O10" s="16"/>
      <c r="P10" s="15"/>
      <c r="Q10" s="16"/>
      <c r="R10" s="16"/>
      <c r="S10" s="16"/>
      <c r="T10" s="17"/>
      <c r="U10" s="18"/>
      <c r="W10" s="19"/>
    </row>
    <row r="11" spans="1:49" ht="18.75" customHeight="1" x14ac:dyDescent="0.45">
      <c r="A11" s="20" t="s">
        <v>30</v>
      </c>
      <c r="B11" s="20" t="s">
        <v>557</v>
      </c>
      <c r="C11" s="20" t="s">
        <v>19</v>
      </c>
      <c r="D11" s="21">
        <v>4704</v>
      </c>
      <c r="E11" s="21">
        <f t="shared" si="0"/>
        <v>5527.5</v>
      </c>
      <c r="F11" s="21">
        <v>6351</v>
      </c>
      <c r="G11" s="21" t="str">
        <f t="shared" si="1"/>
        <v/>
      </c>
      <c r="H11" s="22">
        <f t="shared" si="2"/>
        <v>0.35012755102040827</v>
      </c>
      <c r="I11" s="15"/>
      <c r="J11" s="16"/>
      <c r="K11" s="15"/>
      <c r="L11" s="15"/>
      <c r="M11" s="16"/>
      <c r="N11" s="16"/>
      <c r="O11" s="16"/>
      <c r="P11" s="15"/>
      <c r="Q11" s="16"/>
      <c r="R11" s="16"/>
      <c r="S11" s="16"/>
      <c r="T11" s="17"/>
      <c r="U11" s="18"/>
      <c r="W11" s="19"/>
    </row>
    <row r="12" spans="1:49" ht="15" customHeight="1" x14ac:dyDescent="0.3">
      <c r="A12" s="23"/>
      <c r="B12" s="24"/>
      <c r="C12" s="24"/>
      <c r="D12" s="24"/>
      <c r="E12" s="25"/>
      <c r="F12" s="25"/>
      <c r="G12" s="25"/>
      <c r="H12" s="25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5"/>
    </row>
    <row r="13" spans="1:49" ht="18.75" customHeight="1" x14ac:dyDescent="0.3">
      <c r="A13" s="23"/>
      <c r="B13" s="27" t="s">
        <v>32</v>
      </c>
      <c r="C13" s="27"/>
      <c r="D13" s="28"/>
      <c r="E13" s="29">
        <f ca="1">COUNT(INDIRECT("E4"):E12)</f>
        <v>8</v>
      </c>
      <c r="F13" s="30"/>
      <c r="G13" s="30"/>
      <c r="H13" s="30"/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5"/>
    </row>
    <row r="14" spans="1:49" ht="18.75" customHeight="1" x14ac:dyDescent="0.45">
      <c r="B14" s="31" t="s">
        <v>33</v>
      </c>
      <c r="C14" s="31"/>
      <c r="D14" s="32">
        <f ca="1">MEDIAN(INDIRECT("D4"):D12)</f>
        <v>5109.8649999999998</v>
      </c>
      <c r="E14" s="32">
        <f ca="1">MEDIAN(INDIRECT("E4"):E12)</f>
        <v>5685.2825000000003</v>
      </c>
      <c r="F14" s="32">
        <f ca="1">MEDIAN(INDIRECT("F4"):F12)</f>
        <v>6381.3</v>
      </c>
      <c r="G14" s="33"/>
      <c r="H14" s="34">
        <f ca="1">MEDIAN(INDIRECT("H4"):H12)</f>
        <v>0.21557003370619421</v>
      </c>
      <c r="R14" s="82"/>
      <c r="S14" s="79"/>
      <c r="T14" s="79"/>
      <c r="U14" s="35"/>
      <c r="W14" s="35"/>
      <c r="X14" s="36"/>
    </row>
    <row r="15" spans="1:49" ht="18.75" customHeight="1" x14ac:dyDescent="0.45">
      <c r="B15" s="37" t="s">
        <v>34</v>
      </c>
      <c r="C15" s="37"/>
      <c r="D15" s="33">
        <f ca="1">AVERAGE(INDIRECT("D4"):D12)</f>
        <v>5145.2287500000002</v>
      </c>
      <c r="E15" s="33">
        <f ca="1">AVERAGE(INDIRECT("E4"):E12)</f>
        <v>5742.5824999999995</v>
      </c>
      <c r="F15" s="33">
        <f ca="1">AVERAGE(INDIRECT("F4"):F12)</f>
        <v>6339.9362500000007</v>
      </c>
      <c r="G15" s="33"/>
      <c r="H15" s="34">
        <f ca="1">AVERAGE(INDIRECT("H4"):H12)</f>
        <v>0.23363213289223184</v>
      </c>
      <c r="R15" s="82"/>
      <c r="S15" s="79"/>
      <c r="T15" s="79"/>
      <c r="U15" s="35"/>
      <c r="W15" s="35"/>
      <c r="X15" s="36"/>
    </row>
    <row r="16" spans="1:49" ht="18.75" customHeight="1" x14ac:dyDescent="0.45">
      <c r="B16" s="37" t="s">
        <v>35</v>
      </c>
      <c r="C16" s="37"/>
      <c r="D16" s="34">
        <f ca="1">IFERROR(INDIRECT(ADDRESS(ROW()-2,COLUMN()))/D3-1,"")</f>
        <v>-5.0869007175322611E-2</v>
      </c>
      <c r="E16" s="34">
        <f ca="1">IFERROR(INDIRECT(ADDRESS(ROW()-2,COLUMN()))/E3-1,"")</f>
        <v>-4.6658187348768143E-2</v>
      </c>
      <c r="F16" s="34">
        <f ca="1">IFERROR(INDIRECT(ADDRESS(ROW()-2,COLUMN()))/F3-1,"")</f>
        <v>-2.4762620867356477E-2</v>
      </c>
      <c r="G16" s="34"/>
      <c r="H16" s="34"/>
      <c r="R16" s="82"/>
      <c r="S16" s="79"/>
      <c r="T16" s="79"/>
      <c r="U16" s="38"/>
      <c r="W16" s="38"/>
      <c r="X16" s="36"/>
    </row>
    <row r="17" spans="1:24" ht="18.75" customHeight="1" x14ac:dyDescent="0.45">
      <c r="B17" s="37" t="s">
        <v>36</v>
      </c>
      <c r="C17" s="37"/>
      <c r="D17" s="34" t="str">
        <f ca="1">IF(D3&gt;=INDIRECT(ADDRESS(ROW()-2,COLUMN())),"At Market",INDIRECT(ADDRESS(ROW()-2,COLUMN()))/D3-1)</f>
        <v>At Market</v>
      </c>
      <c r="E17" s="34" t="str">
        <f ca="1">IF(E3&gt;=INDIRECT(ADDRESS(ROW()-2,COLUMN())),"At Market",INDIRECT(ADDRESS(ROW()-2,COLUMN()))/E3-1)</f>
        <v>At Market</v>
      </c>
      <c r="F17" s="34" t="str">
        <f ca="1">IF(F3&gt;=INDIRECT(ADDRESS(ROW()-2,COLUMN())),"At Market",INDIRECT(ADDRESS(ROW()-2,COLUMN()))/F3-1)</f>
        <v>At Market</v>
      </c>
      <c r="G17" s="34"/>
      <c r="H17" s="34"/>
      <c r="R17" s="82"/>
      <c r="S17" s="79"/>
      <c r="T17" s="79"/>
      <c r="U17" s="38"/>
      <c r="W17" s="38"/>
      <c r="X17" s="36"/>
    </row>
    <row r="18" spans="1:24" ht="18.75" customHeight="1" x14ac:dyDescent="0.3">
      <c r="B18" s="39" t="s">
        <v>37</v>
      </c>
      <c r="C18" s="39"/>
      <c r="D18" s="34"/>
      <c r="E18" s="34" t="str">
        <f>IF(G1 = "", "", G1)</f>
        <v/>
      </c>
      <c r="F18" s="40"/>
      <c r="G18" s="34"/>
      <c r="H18" s="34"/>
    </row>
    <row r="19" spans="1:24" ht="30" customHeight="1" x14ac:dyDescent="0.3">
      <c r="A19" s="83" t="s">
        <v>38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</row>
    <row r="20" spans="1:24" ht="18.75" customHeight="1" x14ac:dyDescent="0.5">
      <c r="A20" s="84" t="s">
        <v>39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6"/>
    </row>
    <row r="21" spans="1:24" ht="18.75" customHeight="1" x14ac:dyDescent="0.45">
      <c r="A21" s="41" t="s">
        <v>40</v>
      </c>
      <c r="B21" s="87" t="str">
        <f>CONCATENATE("All data represented as ", C3, " based on agreed upon effective date")</f>
        <v>All data represented as Monthly based on agreed upon effective date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8"/>
      <c r="W21" s="68"/>
    </row>
    <row r="22" spans="1:24" ht="18.75" customHeight="1" x14ac:dyDescent="0.45">
      <c r="A22" s="42" t="s">
        <v>41</v>
      </c>
      <c r="B22" s="71" t="s">
        <v>42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2"/>
      <c r="W22" s="68"/>
    </row>
    <row r="23" spans="1:24" ht="18.75" customHeight="1" x14ac:dyDescent="0.45">
      <c r="A23" s="43" t="s">
        <v>43</v>
      </c>
      <c r="B23" s="69" t="s">
        <v>44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70"/>
      <c r="W23" s="68"/>
    </row>
    <row r="24" spans="1:24" ht="18.75" customHeight="1" x14ac:dyDescent="0.45">
      <c r="A24" s="44" t="s">
        <v>45</v>
      </c>
      <c r="B24" s="71" t="s">
        <v>46</v>
      </c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2"/>
      <c r="W24" s="68"/>
    </row>
    <row r="25" spans="1:24" ht="18.75" customHeight="1" x14ac:dyDescent="0.45">
      <c r="A25" s="43" t="s">
        <v>47</v>
      </c>
      <c r="B25" s="69" t="s">
        <v>48</v>
      </c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70"/>
      <c r="W25" s="68"/>
    </row>
    <row r="26" spans="1:24" s="46" customFormat="1" ht="18.75" customHeight="1" x14ac:dyDescent="0.45">
      <c r="A26" s="45" t="s">
        <v>49</v>
      </c>
      <c r="B26" s="66" t="s">
        <v>50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7"/>
      <c r="W26" s="68"/>
    </row>
    <row r="27" spans="1:24" ht="18.75" customHeight="1" x14ac:dyDescent="0.45">
      <c r="A27" s="43" t="s">
        <v>51</v>
      </c>
      <c r="B27" s="69" t="s">
        <v>52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  <c r="W27" s="68"/>
    </row>
    <row r="28" spans="1:24" ht="18.75" customHeight="1" x14ac:dyDescent="0.45">
      <c r="A28" s="44" t="s">
        <v>53</v>
      </c>
      <c r="B28" s="71" t="s">
        <v>54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2"/>
      <c r="W28" s="68"/>
    </row>
    <row r="29" spans="1:24" ht="18.75" customHeight="1" x14ac:dyDescent="0.45">
      <c r="A29" s="43" t="s">
        <v>55</v>
      </c>
      <c r="B29" s="69" t="s">
        <v>56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70"/>
      <c r="W29" s="68"/>
    </row>
    <row r="30" spans="1:24" ht="18.75" customHeight="1" x14ac:dyDescent="0.45">
      <c r="A30" s="44" t="s">
        <v>37</v>
      </c>
      <c r="B30" s="71" t="s">
        <v>57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2"/>
      <c r="W30" s="68"/>
    </row>
    <row r="31" spans="1:24" ht="18.75" customHeight="1" x14ac:dyDescent="0.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4"/>
    </row>
    <row r="32" spans="1:24" ht="18.75" customHeight="1" x14ac:dyDescent="0.45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18.75" customHeight="1" x14ac:dyDescent="0.45">
      <c r="A33" s="48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75"/>
      <c r="W33" s="65"/>
    </row>
    <row r="34" spans="1:23" ht="18.75" customHeight="1" x14ac:dyDescent="0.45">
      <c r="A34" s="48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75"/>
      <c r="W34" s="65"/>
    </row>
    <row r="35" spans="1:23" ht="18.75" customHeight="1" x14ac:dyDescent="0.3">
      <c r="A35" s="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7"/>
    </row>
    <row r="36" spans="1:23" s="50" customFormat="1" ht="37.5" customHeight="1" x14ac:dyDescent="0.45">
      <c r="A36" s="48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75"/>
      <c r="W36" s="65"/>
    </row>
    <row r="37" spans="1:23" ht="18.75" customHeight="1" x14ac:dyDescent="0.45">
      <c r="A37" s="47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9"/>
    </row>
    <row r="38" spans="1:23" ht="18.75" customHeight="1" x14ac:dyDescent="0.45">
      <c r="A38" s="51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5"/>
    </row>
    <row r="39" spans="1:23" ht="18.75" customHeight="1" x14ac:dyDescent="0.3"/>
  </sheetData>
  <mergeCells count="24">
    <mergeCell ref="B25:W25"/>
    <mergeCell ref="C1:F1"/>
    <mergeCell ref="R14:T14"/>
    <mergeCell ref="R15:T15"/>
    <mergeCell ref="R16:T16"/>
    <mergeCell ref="R17:T17"/>
    <mergeCell ref="A19:V19"/>
    <mergeCell ref="A20:W20"/>
    <mergeCell ref="B21:W21"/>
    <mergeCell ref="B22:W22"/>
    <mergeCell ref="B23:W23"/>
    <mergeCell ref="B24:W24"/>
    <mergeCell ref="B38:W38"/>
    <mergeCell ref="B26:W26"/>
    <mergeCell ref="B27:W27"/>
    <mergeCell ref="B28:W28"/>
    <mergeCell ref="B29:W29"/>
    <mergeCell ref="B30:W30"/>
    <mergeCell ref="A31:W31"/>
    <mergeCell ref="B33:W33"/>
    <mergeCell ref="B34:W34"/>
    <mergeCell ref="B35:W35"/>
    <mergeCell ref="B36:W36"/>
    <mergeCell ref="B37:W37"/>
  </mergeCells>
  <dataValidations count="2">
    <dataValidation type="list" allowBlank="1" showInputMessage="1" showErrorMessage="1" sqref="G1">
      <formula1>$Z$2:$AJ$2</formula1>
    </dataValidation>
    <dataValidation type="list" allowBlank="1" showInputMessage="1" showErrorMessage="1" prompt="Additional %" sqref="I1:O1">
      <formula1>$AA$2:$AD$2</formula1>
    </dataValidation>
  </dataValidations>
  <pageMargins left="0.5" right="0.25" top="0.5" bottom="0.5" header="0.5" footer="0.5"/>
  <pageSetup paperSize="5" scale="40" orientation="landscape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C01C061B43B44DAF1A6957AB63AE10" ma:contentTypeVersion="13" ma:contentTypeDescription="Create a new document." ma:contentTypeScope="" ma:versionID="d1bd09c89424ea4dec27866cf9c4fb0b">
  <xsd:schema xmlns:xsd="http://www.w3.org/2001/XMLSchema" xmlns:xs="http://www.w3.org/2001/XMLSchema" xmlns:p="http://schemas.microsoft.com/office/2006/metadata/properties" xmlns:ns3="24edf3ea-e9ec-427a-9889-c41c16daa549" xmlns:ns4="b87f535e-81d9-4c97-b9c6-90f296a09547" targetNamespace="http://schemas.microsoft.com/office/2006/metadata/properties" ma:root="true" ma:fieldsID="8db56dda0a53bbdaaa181a378aa9f4bf" ns3:_="" ns4:_="">
    <xsd:import namespace="24edf3ea-e9ec-427a-9889-c41c16daa549"/>
    <xsd:import namespace="b87f535e-81d9-4c97-b9c6-90f296a0954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edf3ea-e9ec-427a-9889-c41c16daa5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7f535e-81d9-4c97-b9c6-90f296a0954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65B336-5143-4A29-9129-A64ADEB429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612CE1-6FF7-4AAE-B32A-5CE86983DD03}">
  <ds:schemaRefs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24edf3ea-e9ec-427a-9889-c41c16daa549"/>
    <ds:schemaRef ds:uri="http://purl.org/dc/terms/"/>
    <ds:schemaRef ds:uri="http://schemas.microsoft.com/office/infopath/2007/PartnerControls"/>
    <ds:schemaRef ds:uri="b87f535e-81d9-4c97-b9c6-90f296a09547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157A228-BAAB-4722-A8F1-9239253B1B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4edf3ea-e9ec-427a-9889-c41c16daa549"/>
    <ds:schemaRef ds:uri="b87f535e-81d9-4c97-b9c6-90f296a095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201</vt:i4>
      </vt:variant>
    </vt:vector>
  </HeadingPairs>
  <TitlesOfParts>
    <vt:vector size="201" baseType="lpstr">
      <vt:lpstr>Summary</vt:lpstr>
      <vt:lpstr>Accountant Auditor II</vt:lpstr>
      <vt:lpstr>Accounting Technician II</vt:lpstr>
      <vt:lpstr>Administrative Analyst II</vt:lpstr>
      <vt:lpstr>Administrative Assistant II</vt:lpstr>
      <vt:lpstr>Administrative Compliance Analy</vt:lpstr>
      <vt:lpstr>Administrative Services Manager</vt:lpstr>
      <vt:lpstr>Administrative Services Officer</vt:lpstr>
      <vt:lpstr>AG Biologist Weights &amp; MSRS</vt:lpstr>
      <vt:lpstr>AG Commissioner Dir Weights &amp; M</vt:lpstr>
      <vt:lpstr>AG Weights Measures Technician</vt:lpstr>
      <vt:lpstr>Air Pollution Control Specialis</vt:lpstr>
      <vt:lpstr>Airport Manager II</vt:lpstr>
      <vt:lpstr>Animal Services Manager</vt:lpstr>
      <vt:lpstr>Animal Services Officer II</vt:lpstr>
      <vt:lpstr>Animal Shelter Assistant</vt:lpstr>
      <vt:lpstr>Appraiser II</vt:lpstr>
      <vt:lpstr>Assessment Analyst II</vt:lpstr>
      <vt:lpstr>Assessment Technician II</vt:lpstr>
      <vt:lpstr>Assessor</vt:lpstr>
      <vt:lpstr>Assistant Auditor Controller</vt:lpstr>
      <vt:lpstr>Assistant Chief Probation Offic</vt:lpstr>
      <vt:lpstr>Assistant Clerk Recorder</vt:lpstr>
      <vt:lpstr>Assistant County Administrative</vt:lpstr>
      <vt:lpstr>Assistant Director   HHSA</vt:lpstr>
      <vt:lpstr>Assistant District Attorney</vt:lpstr>
      <vt:lpstr>Auditor Controller</vt:lpstr>
      <vt:lpstr>Behavioral Health Administrativ</vt:lpstr>
      <vt:lpstr>Board of Supervisor Member</vt:lpstr>
      <vt:lpstr>Building Inspector II</vt:lpstr>
      <vt:lpstr>Business Administrator</vt:lpstr>
      <vt:lpstr>Business Analyst II</vt:lpstr>
      <vt:lpstr>Captain</vt:lpstr>
      <vt:lpstr>Case Manager II</vt:lpstr>
      <vt:lpstr>Chief Appraiser</vt:lpstr>
      <vt:lpstr>Chief Building Official</vt:lpstr>
      <vt:lpstr>Chief of Assessment Services</vt:lpstr>
      <vt:lpstr>Chief Probation Officer</vt:lpstr>
      <vt:lpstr>Clerical Assistant III</vt:lpstr>
      <vt:lpstr>Clerk Rec Elections Coordinator</vt:lpstr>
      <vt:lpstr>Clinical Nurse II</vt:lpstr>
      <vt:lpstr>Clinician II</vt:lpstr>
      <vt:lpstr>Code Enforcement Officer</vt:lpstr>
      <vt:lpstr>Community Health Assistant II</vt:lpstr>
      <vt:lpstr>Community Service Liaison</vt:lpstr>
      <vt:lpstr>Coroner Public Administrator</vt:lpstr>
      <vt:lpstr>Corporal</vt:lpstr>
      <vt:lpstr>Correctional Cook II</vt:lpstr>
      <vt:lpstr>Correctional Corporal </vt:lpstr>
      <vt:lpstr>Correctional Officer</vt:lpstr>
      <vt:lpstr>Correctional Sergeant</vt:lpstr>
      <vt:lpstr>Correctional Technician</vt:lpstr>
      <vt:lpstr>County Administrative Officer</vt:lpstr>
      <vt:lpstr>County Archivist</vt:lpstr>
      <vt:lpstr>County Clerk Recorder</vt:lpstr>
      <vt:lpstr>County Counsel</vt:lpstr>
      <vt:lpstr>County Librarian</vt:lpstr>
      <vt:lpstr>County Veterans Services Office</vt:lpstr>
      <vt:lpstr>Crime Scene Specialist Property</vt:lpstr>
      <vt:lpstr>Department Analyst</vt:lpstr>
      <vt:lpstr>Deputy AG Commissioner</vt:lpstr>
      <vt:lpstr>Deputy CAO Chief Information Of</vt:lpstr>
      <vt:lpstr>Deputy CAO HR Risk Management</vt:lpstr>
      <vt:lpstr>Deputy Clerk of the Board</vt:lpstr>
      <vt:lpstr>Deputy County Counsel II</vt:lpstr>
      <vt:lpstr>Deputy County Counsel IV</vt:lpstr>
      <vt:lpstr>Deputy Director Clinical Servic</vt:lpstr>
      <vt:lpstr>Deputy Director Public Health</vt:lpstr>
      <vt:lpstr>Deputy Director Public Works</vt:lpstr>
      <vt:lpstr>Deputy Director Social Services</vt:lpstr>
      <vt:lpstr>Deputy District Attorney II</vt:lpstr>
      <vt:lpstr>Deputy Probation Officer II</vt:lpstr>
      <vt:lpstr>Deputy Public Guardian II</vt:lpstr>
      <vt:lpstr>Deputy Sheriff II</vt:lpstr>
      <vt:lpstr>Deputy Treasurer Tax Collector</vt:lpstr>
      <vt:lpstr>Director Cannabis Control</vt:lpstr>
      <vt:lpstr>Director Economic &amp; Communi</vt:lpstr>
      <vt:lpstr>Director Emergency Services</vt:lpstr>
      <vt:lpstr>Director Health &amp; Human Ser</vt:lpstr>
      <vt:lpstr>Director of Integrated Waste</vt:lpstr>
      <vt:lpstr>Director Planning</vt:lpstr>
      <vt:lpstr>Director Public Health Nursing</vt:lpstr>
      <vt:lpstr>Director Public Works &amp; Transp</vt:lpstr>
      <vt:lpstr>Dispatch Clerk</vt:lpstr>
      <vt:lpstr>District Attorney</vt:lpstr>
      <vt:lpstr>District Attorney Investigator </vt:lpstr>
      <vt:lpstr>District Attorney Services Tech</vt:lpstr>
      <vt:lpstr>Election Clerk</vt:lpstr>
      <vt:lpstr>Eligibility Specialist II</vt:lpstr>
      <vt:lpstr>Eligibility Specialist Supervis</vt:lpstr>
      <vt:lpstr>Emergency Preparedness &amp; Respon</vt:lpstr>
      <vt:lpstr>Emergency Services Coordinator</vt:lpstr>
      <vt:lpstr>Emergency Snow Plow Driver II</vt:lpstr>
      <vt:lpstr>Employment Training Worker II</vt:lpstr>
      <vt:lpstr>Employment Training Worker Supe</vt:lpstr>
      <vt:lpstr>Engineer Technician II</vt:lpstr>
      <vt:lpstr>Environmental Assessment &amp; Enfo</vt:lpstr>
      <vt:lpstr>Environmental Health Manager</vt:lpstr>
      <vt:lpstr>Environmental Health Specialist</vt:lpstr>
      <vt:lpstr>Environmental Health Technician</vt:lpstr>
      <vt:lpstr>Environmental Management Admin </vt:lpstr>
      <vt:lpstr>Epidemiologist</vt:lpstr>
      <vt:lpstr>Equipment Services Center Super</vt:lpstr>
      <vt:lpstr>Executive Director CMCAA</vt:lpstr>
      <vt:lpstr>Executive Director First 5</vt:lpstr>
      <vt:lpstr>Facilities Maintenance &amp; Ground</vt:lpstr>
      <vt:lpstr>Facilities Maintenance Engineer</vt:lpstr>
      <vt:lpstr>Facilities Maintenance Worker I</vt:lpstr>
      <vt:lpstr>Facilities Supervisor</vt:lpstr>
      <vt:lpstr>Fire Prevention Inspector</vt:lpstr>
      <vt:lpstr>Fiscal Services Manager</vt:lpstr>
      <vt:lpstr>GIS Coordinator</vt:lpstr>
      <vt:lpstr>GIS Technician II</vt:lpstr>
      <vt:lpstr>Groundskeeper</vt:lpstr>
      <vt:lpstr>Health Education Program Manage</vt:lpstr>
      <vt:lpstr>Health Education Specialist II</vt:lpstr>
      <vt:lpstr>HHSA Fiscal Administrator</vt:lpstr>
      <vt:lpstr>HHSA Program Manager</vt:lpstr>
      <vt:lpstr>Housing &amp; Community Program M</vt:lpstr>
      <vt:lpstr>Human Resources Analyst</vt:lpstr>
      <vt:lpstr>Human Resources Program Assista</vt:lpstr>
      <vt:lpstr>Integrated Waste Engineer</vt:lpstr>
      <vt:lpstr>Integrated Waste Equipment Oper</vt:lpstr>
      <vt:lpstr>Integrated Waste Gatekeeper</vt:lpstr>
      <vt:lpstr>Integrated Waste HH Haz Wst Tec</vt:lpstr>
      <vt:lpstr>Integrated Waste Manager</vt:lpstr>
      <vt:lpstr>Integrated Waste Operations For</vt:lpstr>
      <vt:lpstr>Integrated Waste Operations Sup</vt:lpstr>
      <vt:lpstr>Integrated Waste Worker II</vt:lpstr>
      <vt:lpstr>Investigative Assistant</vt:lpstr>
      <vt:lpstr>IT Security Analyst</vt:lpstr>
      <vt:lpstr>IT Support Technician II</vt:lpstr>
      <vt:lpstr>Lead Custodian</vt:lpstr>
      <vt:lpstr>Legal Clerk II</vt:lpstr>
      <vt:lpstr>Library Assistant</vt:lpstr>
      <vt:lpstr>Library Branch Assistant</vt:lpstr>
      <vt:lpstr>Library Program Coordinator</vt:lpstr>
      <vt:lpstr>Licensed Clinical Social Worker</vt:lpstr>
      <vt:lpstr>Lieutenant</vt:lpstr>
      <vt:lpstr>Literacy Community Liaison</vt:lpstr>
      <vt:lpstr>Literacy Program Coordinator</vt:lpstr>
      <vt:lpstr>Mechanic II</vt:lpstr>
      <vt:lpstr>Medical Billing Specialist II</vt:lpstr>
      <vt:lpstr>Medical Records Technician</vt:lpstr>
      <vt:lpstr>MHSA Support Services Superviso</vt:lpstr>
      <vt:lpstr>Network Specialist II</vt:lpstr>
      <vt:lpstr>Network Specialist Manager</vt:lpstr>
      <vt:lpstr>Occupational Health Therapist I</vt:lpstr>
      <vt:lpstr>Office Technician II</vt:lpstr>
      <vt:lpstr>Paralegal</vt:lpstr>
      <vt:lpstr>Paralegal Criminal</vt:lpstr>
      <vt:lpstr>Permit Technician II</vt:lpstr>
      <vt:lpstr>Physical Therapist</vt:lpstr>
      <vt:lpstr>Planner II</vt:lpstr>
      <vt:lpstr>Plans Examiner II</vt:lpstr>
      <vt:lpstr>Principal Administrative Analys</vt:lpstr>
      <vt:lpstr>Probation Technician</vt:lpstr>
      <vt:lpstr>Program Coordinator II</vt:lpstr>
      <vt:lpstr>Program Supervisor</vt:lpstr>
      <vt:lpstr>Psychiatric Technician II</vt:lpstr>
      <vt:lpstr>Psychiatrist</vt:lpstr>
      <vt:lpstr>Public Access TV Manager</vt:lpstr>
      <vt:lpstr>Public Access TV Program Coordi</vt:lpstr>
      <vt:lpstr>Public Authority Manager</vt:lpstr>
      <vt:lpstr>Public Health Nurse II</vt:lpstr>
      <vt:lpstr>Public Works Analyst II</vt:lpstr>
      <vt:lpstr>Public Works Inspector II</vt:lpstr>
      <vt:lpstr>Public Works Project Manager</vt:lpstr>
      <vt:lpstr>Quality Management Specialist</vt:lpstr>
      <vt:lpstr>Recorder Clerk II</vt:lpstr>
      <vt:lpstr>Records Manager</vt:lpstr>
      <vt:lpstr>Road Maintenance Operations Sup</vt:lpstr>
      <vt:lpstr>Road Maintenance Worker II</vt:lpstr>
      <vt:lpstr>Road Superintendent</vt:lpstr>
      <vt:lpstr>Safety &amp; Training Specialist</vt:lpstr>
      <vt:lpstr>Screener Housing Program</vt:lpstr>
      <vt:lpstr>Senior Code Enforcement Officer</vt:lpstr>
      <vt:lpstr>Sergeant</vt:lpstr>
      <vt:lpstr>Sheriff</vt:lpstr>
      <vt:lpstr>Sheriff Recruit</vt:lpstr>
      <vt:lpstr>Sheriff Service Technician II</vt:lpstr>
      <vt:lpstr>Social Services Aide</vt:lpstr>
      <vt:lpstr>Social Services Supervisor II</vt:lpstr>
      <vt:lpstr>Social Worker II</vt:lpstr>
      <vt:lpstr>Staff Services Analyst</vt:lpstr>
      <vt:lpstr>Staff Services Specialist</vt:lpstr>
      <vt:lpstr>Substance Use Disorder Counselo</vt:lpstr>
      <vt:lpstr>Supervising Building Inspector</vt:lpstr>
      <vt:lpstr>Supervising Clinician</vt:lpstr>
      <vt:lpstr>Supervising Deputy Probation Of</vt:lpstr>
      <vt:lpstr>Supervising Plans Examiner</vt:lpstr>
      <vt:lpstr>Supervising Substance Use Disor</vt:lpstr>
      <vt:lpstr>System Support Technician</vt:lpstr>
      <vt:lpstr>Tax Technician II</vt:lpstr>
      <vt:lpstr>Technical Training Specialist</vt:lpstr>
      <vt:lpstr>Transportation Officer</vt:lpstr>
      <vt:lpstr>Treasurer Tax Collector</vt:lpstr>
      <vt:lpstr>Undersheriff</vt:lpstr>
      <vt:lpstr>Veterans Service Representativ</vt:lpstr>
      <vt:lpstr>Victim Witness Advocate II</vt:lpstr>
      <vt:lpstr>Victim Witness Coordinator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Lynda R. Guerra</dc:creator>
  <cp:keywords/>
  <dc:description/>
  <cp:lastModifiedBy>Administrator</cp:lastModifiedBy>
  <cp:revision/>
  <dcterms:created xsi:type="dcterms:W3CDTF">2022-02-08T01:02:51Z</dcterms:created>
  <dcterms:modified xsi:type="dcterms:W3CDTF">2022-09-27T21:29:37Z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0x010100EFC01C061B43B44DAF1A6957AB63AE10</vt:lpwstr>
  </property>
</Properties>
</file>